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filterPrivacy="1" defaultThemeVersion="124226"/>
  <xr:revisionPtr revIDLastSave="0" documentId="13_ncr:1_{AC9572AF-A6F1-D54D-90E3-E2D61D24CDB9}" xr6:coauthVersionLast="47" xr6:coauthVersionMax="47" xr10:uidLastSave="{00000000-0000-0000-0000-000000000000}"/>
  <bookViews>
    <workbookView xWindow="920" yWindow="500" windowWidth="40040" windowHeight="22540" tabRatio="805" activeTab="11" xr2:uid="{00000000-000D-0000-FFFF-FFFF00000000}"/>
  </bookViews>
  <sheets>
    <sheet name="1-илова" sheetId="1" r:id="rId1"/>
    <sheet name="2-илова" sheetId="2" r:id="rId2"/>
    <sheet name="3-илова" sheetId="3" r:id="rId3"/>
    <sheet name="4-илова" sheetId="4" r:id="rId4"/>
    <sheet name="5-илова" sheetId="5" r:id="rId5"/>
    <sheet name="6-илова" sheetId="6" r:id="rId6"/>
    <sheet name="7-илова" sheetId="7" r:id="rId7"/>
    <sheet name="8-илова" sheetId="8" r:id="rId8"/>
    <sheet name="9-илова" sheetId="9" r:id="rId9"/>
    <sheet name="10-илова" sheetId="10" r:id="rId10"/>
    <sheet name="13-илова" sheetId="11" r:id="rId11"/>
    <sheet name="14-илова" sheetId="12" r:id="rId12"/>
  </sheets>
  <externalReferences>
    <externalReference r:id="rId13"/>
  </externalReferences>
  <definedNames>
    <definedName name="_xlnm._FilterDatabase" localSheetId="4" hidden="1">'5-илова'!$A$7:$K$80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1" i="4" l="1"/>
  <c r="F77" i="5" l="1"/>
  <c r="A54" i="5"/>
  <c r="A55" i="5" s="1"/>
  <c r="A56" i="5" s="1"/>
  <c r="F79" i="5"/>
  <c r="F57" i="5"/>
  <c r="F52" i="5"/>
  <c r="F48" i="5"/>
  <c r="F41" i="5"/>
  <c r="F24" i="5"/>
  <c r="F20" i="5"/>
  <c r="F24" i="4" l="1"/>
  <c r="E66" i="3" s="1"/>
  <c r="E70" i="3" s="1"/>
  <c r="F20" i="4"/>
  <c r="E60" i="3"/>
  <c r="D70" i="3" l="1"/>
  <c r="E65" i="3"/>
  <c r="E71" i="3" s="1"/>
  <c r="D65" i="3"/>
  <c r="D60" i="3"/>
  <c r="C8" i="1"/>
  <c r="D71" i="3" l="1"/>
  <c r="A42" i="5"/>
  <c r="A43" i="5" s="1"/>
  <c r="A44" i="5" l="1"/>
  <c r="A45" i="5" s="1"/>
  <c r="A46" i="5" s="1"/>
  <c r="A47" i="5" s="1"/>
  <c r="A49" i="5" s="1"/>
  <c r="A50" i="5" s="1"/>
  <c r="A64" i="5" s="1"/>
  <c r="A65" i="5" s="1"/>
  <c r="A66" i="5" s="1"/>
  <c r="A67" i="5" s="1"/>
  <c r="A68" i="5" s="1"/>
  <c r="A69" i="5" s="1"/>
  <c r="A70" i="5" s="1"/>
  <c r="A58" i="5"/>
  <c r="A59" i="5" s="1"/>
  <c r="A60" i="5" s="1"/>
  <c r="A61" i="5" s="1"/>
  <c r="A62" i="5" s="1"/>
  <c r="A63" i="5" s="1"/>
  <c r="E54" i="3"/>
  <c r="D54" i="3"/>
  <c r="D49" i="3"/>
  <c r="E49" i="3"/>
  <c r="D44" i="3"/>
  <c r="E44" i="3"/>
  <c r="A51" i="5" l="1"/>
  <c r="A71" i="5" s="1"/>
  <c r="A72" i="5" s="1"/>
  <c r="A73" i="5" s="1"/>
  <c r="A74" i="5" s="1"/>
  <c r="A75" i="5" s="1"/>
  <c r="E55" i="3"/>
  <c r="D55" i="3"/>
  <c r="F37" i="5"/>
  <c r="F36" i="5"/>
  <c r="F31" i="5"/>
  <c r="F30" i="5"/>
  <c r="F28" i="5"/>
  <c r="F27" i="5"/>
  <c r="E27" i="3"/>
  <c r="E32" i="3"/>
  <c r="F38" i="5" l="1"/>
  <c r="A76" i="5"/>
  <c r="A78" i="5" s="1"/>
  <c r="D28" i="3"/>
  <c r="E38" i="3"/>
  <c r="D38" i="3"/>
  <c r="E33" i="3"/>
  <c r="D33" i="3"/>
  <c r="E28" i="3"/>
  <c r="D39" i="3" l="1"/>
  <c r="E39" i="3"/>
  <c r="E9" i="3"/>
  <c r="F11" i="5" l="1"/>
  <c r="F80" i="5" s="1"/>
  <c r="D22" i="3" l="1"/>
  <c r="E22" i="3"/>
  <c r="E17" i="3" l="1"/>
  <c r="D17" i="3"/>
  <c r="E12" i="3"/>
  <c r="D12" i="3"/>
  <c r="D23" i="3" l="1"/>
  <c r="E23" i="3"/>
</calcChain>
</file>

<file path=xl/sharedStrings.xml><?xml version="1.0" encoding="utf-8"?>
<sst xmlns="http://schemas.openxmlformats.org/spreadsheetml/2006/main" count="935" uniqueCount="391">
  <si>
    <t xml:space="preserve"> </t>
  </si>
  <si>
    <t>Т/р</t>
  </si>
  <si>
    <t>I</t>
  </si>
  <si>
    <t>II</t>
  </si>
  <si>
    <t>III</t>
  </si>
  <si>
    <t>IV</t>
  </si>
  <si>
    <t>V</t>
  </si>
  <si>
    <t>VI</t>
  </si>
  <si>
    <t>Изоҳ</t>
  </si>
  <si>
    <t>-</t>
  </si>
  <si>
    <t xml:space="preserve">	YaTT " AXMEDKARIMOV RIM NAGEMOVICH "</t>
  </si>
  <si>
    <t xml:space="preserve">	SP " TASHKEI INTERNATIONAL "</t>
  </si>
  <si>
    <t>Oʻz.R.Adliya vazirligi Adolat huquqiy axborot markazi muassasasi</t>
  </si>
  <si>
    <t>fleshka</t>
  </si>
  <si>
    <t>Toner</t>
  </si>
  <si>
    <t>Knigi pechatnыe</t>
  </si>
  <si>
    <t xml:space="preserve"> Poligraficheskaya produksiya</t>
  </si>
  <si>
    <t>Bumaga dlya ofisnoy texniki belaya</t>
  </si>
  <si>
    <t>Poligraficheskaya produksiya</t>
  </si>
  <si>
    <t>Skorosshivatel</t>
  </si>
  <si>
    <t>Usluga po pechataniyu reklamnoy produksii</t>
  </si>
  <si>
    <t>Agentlik logotipi tushirilgan flesh-karta uchun</t>
  </si>
  <si>
    <t>OOO "KOLORPARK"</t>
  </si>
  <si>
    <t>OOO "AL-ZUBEN"</t>
  </si>
  <si>
    <t>OOO KARSHI UNEX PRO</t>
  </si>
  <si>
    <t>YaTT " AXMEDKARIMOV RIM NAGEMOVICH "</t>
  </si>
  <si>
    <t xml:space="preserve"> 205353003</t>
  </si>
  <si>
    <t xml:space="preserve">231110081216641	</t>
  </si>
  <si>
    <t>30710630270096</t>
  </si>
  <si>
    <t xml:space="preserve">231110081260696	</t>
  </si>
  <si>
    <t xml:space="preserve">	201354154</t>
  </si>
  <si>
    <t xml:space="preserve">	201453166</t>
  </si>
  <si>
    <t xml:space="preserve">231110081362599	</t>
  </si>
  <si>
    <t>231110081285330</t>
  </si>
  <si>
    <t>231110081285373</t>
  </si>
  <si>
    <t xml:space="preserve">	201806739</t>
  </si>
  <si>
    <t>231110081289020</t>
  </si>
  <si>
    <t>231110081289037</t>
  </si>
  <si>
    <t>231110081317261</t>
  </si>
  <si>
    <t xml:space="preserve">	308468352</t>
  </si>
  <si>
    <t xml:space="preserve">231110081329108	</t>
  </si>
  <si>
    <t xml:space="preserve">231110081362380	</t>
  </si>
  <si>
    <t xml:space="preserve">231100311443924	</t>
  </si>
  <si>
    <t>1-ilova</t>
  </si>
  <si>
    <t>MAʼLUMOT</t>
  </si>
  <si>
    <t>Tartib raqami</t>
  </si>
  <si>
    <t>Oʻzbekiston Respublikasi Davlat aktivlarini boshqarish agentligi</t>
  </si>
  <si>
    <t>jami</t>
  </si>
  <si>
    <t>shundan</t>
  </si>
  <si>
    <t>ish haqi va unga tenglashtiruvchi toʻlovlar miqdori</t>
  </si>
  <si>
    <t>yagona ijtimoiy soliq</t>
  </si>
  <si>
    <t>boshqa joriy xarajatlar</t>
  </si>
  <si>
    <t>obyektlarni loyihalashtirish, qurish, (rekonstruksiya qilish) va taʼmirlash ishlari uchun kapital qoʻyilmalar</t>
  </si>
  <si>
    <t>Oʻz tasarufidagi budjet tashkilotlarining nomlanishi</t>
  </si>
  <si>
    <t>Hisobot davri mobaynida budjetdan ajratilayotgan mablagʻlar summasi</t>
  </si>
  <si>
    <t xml:space="preserve">Buyurtmachi </t>
  </si>
  <si>
    <t>Loyihaning nomlanishi</t>
  </si>
  <si>
    <t>Loyiha quvvati</t>
  </si>
  <si>
    <t>Loyihani amalga oshirish davri</t>
  </si>
  <si>
    <t>Pudratchi toʻgʻrisida maʼlumotlar</t>
  </si>
  <si>
    <t>Loyihani amalga oshirish qiymati (ming soʻm)</t>
  </si>
  <si>
    <t>shundan oʻzlashtirilgan mablagʻlar (ming soʻm)</t>
  </si>
  <si>
    <t>Pudratchi nomi</t>
  </si>
  <si>
    <t>Korxona STIRi</t>
  </si>
  <si>
    <t>Izoh:</t>
  </si>
  <si>
    <t>Hisobot davri</t>
  </si>
  <si>
    <t>Yoʻnalishlari</t>
  </si>
  <si>
    <t>Tovar (ish va xizmat)lar xarid qilish uchun tuzilgan shartnomalar</t>
  </si>
  <si>
    <t xml:space="preserve">Moliyalashtirish manbasi </t>
  </si>
  <si>
    <t>soni</t>
  </si>
  <si>
    <t>summasi</t>
  </si>
  <si>
    <t>1-chorak</t>
  </si>
  <si>
    <t>asosiy vositalar xarid qilish</t>
  </si>
  <si>
    <t>kam baholi va tez eskiruvchi buyumlar xarid qilish</t>
  </si>
  <si>
    <t>qurilish, rekonstruksiya qilish va taʼmirlash</t>
  </si>
  <si>
    <t>saqlash xarajatlari bilan bogʻliq xaridlar</t>
  </si>
  <si>
    <t xml:space="preserve">Rivojlantirish jamgʻarmasi mablagʻlari </t>
  </si>
  <si>
    <t>Xammasi</t>
  </si>
  <si>
    <t>x</t>
  </si>
  <si>
    <t>Davlat budjeti mablagʻlari</t>
  </si>
  <si>
    <t>budjetdan tashqari jamgʻarma mablagʻlari</t>
  </si>
  <si>
    <t>Xarid qilingan tovarlar va xizmatlar nomi</t>
  </si>
  <si>
    <t>Moliyalashtirish manbasi</t>
  </si>
  <si>
    <t>Xarid jarayonini amalga oshirish turi</t>
  </si>
  <si>
    <t>Summa</t>
  </si>
  <si>
    <t>Lot/shartnoma raqami</t>
  </si>
  <si>
    <t>Xarid qilinayotgan tovarlar (xizmatlar) oʻlchov birligi (imkoniyat darajasida</t>
  </si>
  <si>
    <t>Jami</t>
  </si>
  <si>
    <t>soʻm</t>
  </si>
  <si>
    <t>elektron doʻkon</t>
  </si>
  <si>
    <t xml:space="preserve">x </t>
  </si>
  <si>
    <t>budjet</t>
  </si>
  <si>
    <t>budjetdan tashqari jamgʻarma</t>
  </si>
  <si>
    <t>Tadbir nomi</t>
  </si>
  <si>
    <t xml:space="preserve">Shartnomaning umumiy qiymati 
(ming soʻm)
</t>
  </si>
  <si>
    <t>Izoh</t>
  </si>
  <si>
    <t>Oʻzbekiston Respublikasi Davlat aktivlarini boshqarish agentligi tomonidan 2022-yil yanval-mart oylarida qurilish, rekonstruksiya qilish va taʼmirlash ishlari boʻyicha tanlov (tender)lar oʻtkazilmagan</t>
  </si>
  <si>
    <t>Birinchi darajali byudjet mablagʻlari taqsimlovchi nomi</t>
  </si>
  <si>
    <t>Obyekt soni</t>
  </si>
  <si>
    <t>Rejalashtirilgan mablagʻ</t>
  </si>
  <si>
    <t>Moliyalashtirilgan mablagʻ 
(ming soʻm)</t>
  </si>
  <si>
    <t xml:space="preserve">Bajarilgan ishlar va xarajatlarning miqdori
(ming soʻm)
</t>
  </si>
  <si>
    <t>Ajratilgan mablagʻning oʻzlashtirilishi (%)</t>
  </si>
  <si>
    <t>Dasturga kiritish uchun asos</t>
  </si>
  <si>
    <t xml:space="preserve">Yil boshida uchun tasdiqlangan dastur asosida
(ming soʻm)
</t>
  </si>
  <si>
    <t xml:space="preserve">Yil davomida
qoʻshimcha ajratilgan mablagʻlar asosida
(ming soʻm)
</t>
  </si>
  <si>
    <t xml:space="preserve">Oʻzbekiston Respublikasi Davlat aktivlarini boshqarish agentligi </t>
  </si>
  <si>
    <t>Obyekt nomi va manzili</t>
  </si>
  <si>
    <t>Amalga oshirish muddati</t>
  </si>
  <si>
    <t>Oʻlchov birligi</t>
  </si>
  <si>
    <t>Moliyalash-tirilgan mablagʻ</t>
  </si>
  <si>
    <t>Bajarilgan ishlar va xarajatlarning miqdori</t>
  </si>
  <si>
    <t>Ajratilgan mablagʻning oʻzlash-tirilishi (%)</t>
  </si>
  <si>
    <t>Yil boshida uchun tasdiqlangan dastur asosida</t>
  </si>
  <si>
    <t>Yil davomida (ming.soʻm)</t>
  </si>
  <si>
    <t>(ming soʻm)</t>
  </si>
  <si>
    <t>Yangi qurilish</t>
  </si>
  <si>
    <t>Rekonstruksiya</t>
  </si>
  <si>
    <t>Jihozlash</t>
  </si>
  <si>
    <t>Keyingi yillar loyiha qidiruv ishlari uchun</t>
  </si>
  <si>
    <t>Kreditor qarzdorlikni qoplash</t>
  </si>
  <si>
    <t>Mukammal taʼmirlash</t>
  </si>
  <si>
    <t>Oʻzbekiston Respublikasi Davlat aktivlarini boshqarish agentligiga taqdim etilgan soliq imtiyozlari 
MAʼLUMOT</t>
  </si>
  <si>
    <t>Soliq turi</t>
  </si>
  <si>
    <t>Imtiyoz nomi</t>
  </si>
  <si>
    <t>Huquqiy hujjat turi</t>
  </si>
  <si>
    <t>Hujjat raqami va sanasi</t>
  </si>
  <si>
    <t>Imtiyozning amal qilish muddati</t>
  </si>
  <si>
    <t xml:space="preserve">Oʻzbekiston Respublikasi Davlat aktivlarini boshqarish agentligiga alohida soliq imtiyozlari taqdim etilmagan  </t>
  </si>
  <si>
    <t xml:space="preserve">Oʻzbekiston Respublikasi Davlat aktivlarini boshqarish agentligiga taqdim etilgan soliq imtiyozlari </t>
  </si>
  <si>
    <t>ROʻYXATI</t>
  </si>
  <si>
    <t>Hujjat turi</t>
  </si>
  <si>
    <t>Hujjat raqami</t>
  </si>
  <si>
    <t>Hujjat tasdiqlangan sana</t>
  </si>
  <si>
    <t>Hujjat nomi</t>
  </si>
  <si>
    <t>Hujjatning tuzilmaviy birligi</t>
  </si>
  <si>
    <t>Kuchga kirish sanasi</t>
  </si>
  <si>
    <t>Hujjatning amal qilish muddati</t>
  </si>
  <si>
    <t>Imtiyoz turi</t>
  </si>
  <si>
    <t>Imtiyoz berilgan soha nomi</t>
  </si>
  <si>
    <t xml:space="preserve">Bojxona toʻlovi
</t>
  </si>
  <si>
    <t>Aksiz soligʻi</t>
  </si>
  <si>
    <t>QQS</t>
  </si>
  <si>
    <t xml:space="preserve">MAʼLUMOT </t>
  </si>
  <si>
    <t>Nazorat tadbirlari mazmuni</t>
  </si>
  <si>
    <t>Oʻtkazish sanasi</t>
  </si>
  <si>
    <t>Obyektlar nomi</t>
  </si>
  <si>
    <t>14-ilova</t>
  </si>
  <si>
    <t>MAʼLUMOTLAR</t>
  </si>
  <si>
    <t>Kreditlar boʻyicha:</t>
  </si>
  <si>
    <t>T/r</t>
  </si>
  <si>
    <t>Kredit oluvchilar nomi</t>
  </si>
  <si>
    <t>STIR</t>
  </si>
  <si>
    <t>Joylashgan hudud</t>
  </si>
  <si>
    <t xml:space="preserve">Mablagʻ ajratilishidan koʻzlangan maqsad </t>
  </si>
  <si>
    <t>Ajratilgan mablagʻ</t>
  </si>
  <si>
    <t>Ajratilishi tartibi</t>
  </si>
  <si>
    <t>Ajratilgan kredit mablagʻlarining qaytarilishi</t>
  </si>
  <si>
    <t>(viloyat, tuman (shahar)</t>
  </si>
  <si>
    <t>Foiz stavkasi</t>
  </si>
  <si>
    <t>Soʻndirilishi muddati</t>
  </si>
  <si>
    <t>Asosiy qarz</t>
  </si>
  <si>
    <t>Foiz toʻlovlari</t>
  </si>
  <si>
    <t>Jarima va penyalar</t>
  </si>
  <si>
    <t>Izoh: Hisobot davrida Jamgʻarma mablagʻlari hisobidan kreditlar ajratilmagan.</t>
  </si>
  <si>
    <t>Subsidiyalar boʻyicha:</t>
  </si>
  <si>
    <t>Subsidiya oluvchilar nomi</t>
  </si>
  <si>
    <t>Mablagʻ ajratilishi yuzasidan asoslovchi hujjat nomi va sanasi</t>
  </si>
  <si>
    <t>Izoh: Hisobot davrida Jamgʻarma mablagʻlari hisobidan subsidiyalar ajratilmagan.</t>
  </si>
  <si>
    <t>Depozitlar boʻyicha</t>
  </si>
  <si>
    <t>Depozit joylashtirilgan bank nomi</t>
  </si>
  <si>
    <t>Muddati</t>
  </si>
  <si>
    <t>Foizi</t>
  </si>
  <si>
    <t>Joylashtirilgan mablagʻ</t>
  </si>
  <si>
    <t>Shartnoma raqami va sanasi</t>
  </si>
  <si>
    <t>Izoh: Hisobot davrida Jamgʻarma mablagʻlari hisobidan tijorat banklarga depozitlar joylashtirilmagan.</t>
  </si>
  <si>
    <t>ming soʻmda</t>
  </si>
  <si>
    <t>2-chorak</t>
  </si>
  <si>
    <t>Stiker</t>
  </si>
  <si>
    <t>Kley</t>
  </si>
  <si>
    <t>Qalam</t>
  </si>
  <si>
    <t>ЧП"KANS SHOP"</t>
  </si>
  <si>
    <t>OOO"POWER MAX GROUP"</t>
  </si>
  <si>
    <t>"KANSLER" MChJ</t>
  </si>
  <si>
    <t>Papka</t>
  </si>
  <si>
    <t>ООО "REAL PRINT"</t>
  </si>
  <si>
    <t>Pochtovaya marka</t>
  </si>
  <si>
    <t>O‘zbekiston pochtasi AJ</t>
  </si>
  <si>
    <t>Skrepki metallicheskie</t>
  </si>
  <si>
    <t>"FALCON LINE" хусусий корхонаси</t>
  </si>
  <si>
    <t xml:space="preserve"> "ELNURBEK-EZOZBEK" OK</t>
  </si>
  <si>
    <t>OOO JAUMKANS  PAPERS</t>
  </si>
  <si>
    <t>KANSLER MChJ</t>
  </si>
  <si>
    <t>Knigi pechatnie</t>
  </si>
  <si>
    <t>O'zbekiston Milliy assotsiatsiyasi</t>
  </si>
  <si>
    <t>Nabor koncelyarskiy predmetov</t>
  </si>
  <si>
    <t>ЧП DEKOS GROUP</t>
  </si>
  <si>
    <t xml:space="preserve">	306089114</t>
  </si>
  <si>
    <t>231110081511675</t>
  </si>
  <si>
    <t>303055063</t>
  </si>
  <si>
    <t>231110081511692</t>
  </si>
  <si>
    <t xml:space="preserve">	304144925</t>
  </si>
  <si>
    <t xml:space="preserve">	231110081517601</t>
  </si>
  <si>
    <t>207079302</t>
  </si>
  <si>
    <t>231110081416349</t>
  </si>
  <si>
    <t xml:space="preserve">	207079302</t>
  </si>
  <si>
    <t>231110081416435</t>
  </si>
  <si>
    <t>200833833</t>
  </si>
  <si>
    <t xml:space="preserve">231100101624556	</t>
  </si>
  <si>
    <t>231100311661149</t>
  </si>
  <si>
    <t>231110081564868</t>
  </si>
  <si>
    <t>231100311698502</t>
  </si>
  <si>
    <t>231100311698714</t>
  </si>
  <si>
    <t xml:space="preserve">	306894560</t>
  </si>
  <si>
    <t>231110081584002</t>
  </si>
  <si>
    <t>307656634</t>
  </si>
  <si>
    <t xml:space="preserve">231110081584029	</t>
  </si>
  <si>
    <t xml:space="preserve">	308137384</t>
  </si>
  <si>
    <t>231110081598135</t>
  </si>
  <si>
    <t>231110081607759</t>
  </si>
  <si>
    <t>204894074</t>
  </si>
  <si>
    <t>231100651766843</t>
  </si>
  <si>
    <t>303478716</t>
  </si>
  <si>
    <t xml:space="preserve">231100311800159	</t>
  </si>
  <si>
    <t>3-chorak</t>
  </si>
  <si>
    <t xml:space="preserve">Oʻzbekiston Respublikasi Davlat aktivlarini boshqarish agentligi tomonidan 2023-yilning yanvar-sentabr oylarida Oʻzbekiston Respublikasining Davlat byudjetidan moliyalashtiriladigan ijtimoiy va ishlab chiqarish infratuzilmasini rivojlantirish dasturlarida qatnashmagan </t>
  </si>
  <si>
    <t>Stiker sotib olish xarajatlari</t>
  </si>
  <si>
    <t>Usluga po izgotavleniyu pechatey i shtampov</t>
  </si>
  <si>
    <t>Tablichki nastolnie</t>
  </si>
  <si>
    <t>Otkritki</t>
  </si>
  <si>
    <t>Izdeliya suvenirnie iz dereva</t>
  </si>
  <si>
    <t>Voda pitevaya upakovannaya</t>
  </si>
  <si>
    <t>Voda mineralnaya stolovaya</t>
  </si>
  <si>
    <t xml:space="preserve">budjet </t>
  </si>
  <si>
    <t>budjetdan tashqari</t>
  </si>
  <si>
    <t>Rivvojlantirish jamgarmasi</t>
  </si>
  <si>
    <t>toʻgʻridan-toʻgʻri</t>
  </si>
  <si>
    <t>SHERZOD STATIONERY МЧЖ</t>
  </si>
  <si>
    <t>ЯТТ SABIROV ARTUR RINATOVICH</t>
  </si>
  <si>
    <t>CHP "Islamov Rustam Shuxratovich"</t>
  </si>
  <si>
    <t>AQUA SOFF MCHJ</t>
  </si>
  <si>
    <t>ЧП VITAL WORLD</t>
  </si>
  <si>
    <t>"HYDROLIFE BOTTLERS" M CH J</t>
  </si>
  <si>
    <t xml:space="preserve">	304815209</t>
  </si>
  <si>
    <t>231110081821690</t>
  </si>
  <si>
    <t>231110081913075</t>
  </si>
  <si>
    <t>32912870200039</t>
  </si>
  <si>
    <t>231110081874059</t>
  </si>
  <si>
    <t>231110081882559</t>
  </si>
  <si>
    <t>231110081882635</t>
  </si>
  <si>
    <t>231110081937046</t>
  </si>
  <si>
    <t xml:space="preserve">	32910850190031</t>
  </si>
  <si>
    <t>231100312047318</t>
  </si>
  <si>
    <t xml:space="preserve">	310279034</t>
  </si>
  <si>
    <t>231110081868380</t>
  </si>
  <si>
    <t>305879129</t>
  </si>
  <si>
    <t>231110081868126</t>
  </si>
  <si>
    <t>204559521</t>
  </si>
  <si>
    <t>231110081913289</t>
  </si>
  <si>
    <t>3-ilova</t>
  </si>
  <si>
    <t>2-ilova</t>
  </si>
  <si>
    <t>4-ilova</t>
  </si>
  <si>
    <t>5-ilova</t>
  </si>
  <si>
    <t>6-ilova</t>
  </si>
  <si>
    <t>7-ilova</t>
  </si>
  <si>
    <t>8-ilova</t>
  </si>
  <si>
    <t>9-ilova</t>
  </si>
  <si>
    <t>10-ilova</t>
  </si>
  <si>
    <t>13-ilova</t>
  </si>
  <si>
    <t>Oʻzbekiston Respublikasi Davlat aktivlarini boshqarish agentligi va tasarufidagi budjet tashkilotlari kesimida 2023-yilning yanvar-dekabr oylarida respublika budjetidan ajratilgan mablagʻlarning chegaralangan miqdorining  taqsimoti toʻgʻrisida</t>
  </si>
  <si>
    <t>Oʻzbekiston Respublikasi Davlat aktivlarini boshqarish agentligi va tasarufidagi budjet tashkilotlarida 2023-yilning yanvar-dekabr oylarida respublika budjetidan kapital qoʻyilmalar hisobidan amalga oshirilayotgan loyihalarning ijrosi toʻgʻrisida</t>
  </si>
  <si>
    <t>Oʻzbekiston Respublikasi Davlat aktivlarini boshqarish agentligi tomonidan 2023-yilning yanvar-dekabr oylarida asosiy vositalar xarid qilish uchun oʻtkazilgan tanlov (tender)lar va amalga oshirilgan davlat xaridlari toʻgʻrisida</t>
  </si>
  <si>
    <t>Oʻzbekiston Respublikasi Davlat aktivlarini boshqarish agentligi tomonidan 2023-yil yanvar-dekabr oylarida qurilish, rekonstruksiya qilish va taʼmirlash ishlari boʻyicha oʻtkazilgan tanlov (tender)lar toʻgʻrisida 
MAʼLUMOT</t>
  </si>
  <si>
    <t xml:space="preserve">Oʻzbekiston Respublikasi Davlat aktivlarini boshqarish agentligi tomonidan 2023-yilning yanvar-dekabr oylarida Oʻzbekiston Respublikasining Davlat byudjetidan moliyalashtiriladigan ijtimoiy va ishlab chiqarish infratuzilmasini rivojlantirish dasturlarining ijro etilishi toʻgʻrisidagi </t>
  </si>
  <si>
    <t xml:space="preserve">Oʻzbekiston Respublikasi Davlat aktivlarini boshqarish agentligida 2023-yil yanvar-dekabr oylarida Oʻzbekiston Respublikasining Davlat byudjetidan moliyalashtiriladigan ijtimoiy va ishlab chiqarish infratuzilmasini rivojlantirish dasturlarining ijro etilishi toʻgʻrisida </t>
  </si>
  <si>
    <t>Oʻzbekiston Respublikasining Davlat moliyaviy nazorat organlari tomonidan 2023-yilning yanvar-dekabr oylarida Oʻzbekiston Respublikasi Davlat aktivlarini boshqarish agentligida oʻtkazilgan nazorat tadbirlari yuzasidan</t>
  </si>
  <si>
    <t>Oʻzbekiston Respublikasining Davlat moliyaviy nazorat organlari tomonidan 2023-yilning yanvar-dekabr oylarida Oʻzbekiston Respublikasi Davlat aktivlarini boshqarish agentligida nazorat tadbirlari oʻtkazilmagan</t>
  </si>
  <si>
    <t>2023-yil yanvar-dekabr oylarida Oʻzbekiston Respublikasi Davlat aktivlarini boshqarish agentligi huzuridagi byudjetdan tashqari 
Davlat aktivlarini boshqarish, transformatsiya va xususiylashtirish jamgʻarmasi mablagʻlari hisobidan ajratilgan subsidiyalar, kreditlar hamda tijorat banklariga joylashtirilgan depozitlar toʻgʻrisidagi</t>
  </si>
  <si>
    <t>2024-yil 1-yanvar holatiga</t>
  </si>
  <si>
    <t>4-chorak</t>
  </si>
  <si>
    <t>231110081521172 /1282113</t>
  </si>
  <si>
    <t>YaTT SANAKULOV FAXRIDDIN ALIBEKOVICH</t>
  </si>
  <si>
    <t>30205651520018</t>
  </si>
  <si>
    <t>231110082148614 /1871131</t>
  </si>
  <si>
    <t>231110082148563 /1871095</t>
  </si>
  <si>
    <t>231110082148415 /1870977</t>
  </si>
  <si>
    <t>306171400</t>
  </si>
  <si>
    <t>СП "TASHKEI INTERNATIONAL"ООО</t>
  </si>
  <si>
    <t>ЧП GLOBAL KLASTER</t>
  </si>
  <si>
    <t>231110082159344 /1880205</t>
  </si>
  <si>
    <t>231110082169554 /	1889186</t>
  </si>
  <si>
    <t>ООО "RDI ALLIANCE"</t>
  </si>
  <si>
    <t>231110082162848 /1883427</t>
  </si>
  <si>
    <t>303316251</t>
  </si>
  <si>
    <t>231110082172288 /1895808</t>
  </si>
  <si>
    <t>ЧП "EMAN"</t>
  </si>
  <si>
    <t>201348969</t>
  </si>
  <si>
    <t>231110082175584 1899664</t>
  </si>
  <si>
    <t>BYD Auto Center</t>
  </si>
  <si>
    <t>231110082176564 /1902387</t>
  </si>
  <si>
    <t>310000255</t>
  </si>
  <si>
    <t>WORK TIME 7 DAY MCHJ</t>
  </si>
  <si>
    <t>310785213</t>
  </si>
  <si>
    <t>231110082193846 /1915523</t>
  </si>
  <si>
    <t>4 dona</t>
  </si>
  <si>
    <t>20 dona</t>
  </si>
  <si>
    <t xml:space="preserve"> 8 dona</t>
  </si>
  <si>
    <t>2 dona</t>
  </si>
  <si>
    <t>30 dona</t>
  </si>
  <si>
    <t>140 dona</t>
  </si>
  <si>
    <t>40 dona</t>
  </si>
  <si>
    <t>10 dona</t>
  </si>
  <si>
    <t>1 dona</t>
  </si>
  <si>
    <t>60 dona</t>
  </si>
  <si>
    <t>Shkaf arxivnыy metallicheskiy</t>
  </si>
  <si>
    <t>Mnogofunksionalnoye ustroystvo (MFU)</t>
  </si>
  <si>
    <t>Printer</t>
  </si>
  <si>
    <t>Monoblok</t>
  </si>
  <si>
    <t>Kreslo ofisnoye</t>
  </si>
  <si>
    <t>Avtomobil legkovoy</t>
  </si>
  <si>
    <t>Davlat aktivlarini boshqarish agentligi va tasarufidagi budjet tashkilotlarida 2023-yilning yanvar-dekabr oylarida respublika budjetidan kapital qoʻyilmalar hisobidan loyihalar amalga oshirilmagan</t>
  </si>
  <si>
    <t>Oʻzbekiston Respublikasi Davlat aktivlarini boshqarish agentligi tomonidan 2023-yil yanvar-dekabr oylarida oʻtkazilgan tanlov (tender)lar va amalga oshirilgan davlat xaridlari toʻgʻrisida</t>
  </si>
  <si>
    <t>Nabor ofisnoy mebeli</t>
  </si>
  <si>
    <t>231110082177847 /1902834</t>
  </si>
  <si>
    <t>PANDA REAL GROUP MCHJ</t>
  </si>
  <si>
    <t>231110082186444 /1909937</t>
  </si>
  <si>
    <t>Rivojlantirish jamgʻarmasi mablagʻlari hisobidan</t>
  </si>
  <si>
    <t>budjetdan tashqari mablagʻlar hisobidan</t>
  </si>
  <si>
    <t>2 kompl</t>
  </si>
  <si>
    <t>Oʻzbekiston Respublikasi Davlat aktivlarini boshqarish agentligi tomonidan 2023-yil yanvar-dekabr oylarida kam baholi va tez eskiruvchi buyumlar xarid qilish uchun elektron doʻkon orqali amalga oshirilgan davlat xaridlari toʻgʻrisida</t>
  </si>
  <si>
    <t>231110082188131</t>
  </si>
  <si>
    <t>ООО "Kansler"</t>
  </si>
  <si>
    <t>304144925</t>
  </si>
  <si>
    <t>Sterjen dlya ruchki kanselyarskoy</t>
  </si>
  <si>
    <t>231110082221379</t>
  </si>
  <si>
    <t>KANS SHOP XK</t>
  </si>
  <si>
    <t>306089114</t>
  </si>
  <si>
    <t>Kanselyarskiy nabor (nastolnыy organayzer)</t>
  </si>
  <si>
    <t>231110082221179</t>
  </si>
  <si>
    <t>231110082267035</t>
  </si>
  <si>
    <t>Vizitnaya kartochka</t>
  </si>
  <si>
    <t>231110082027648</t>
  </si>
  <si>
    <t>YTT SHMIDT OLESYA ROMANOVNA</t>
  </si>
  <si>
    <t>40308820200030</t>
  </si>
  <si>
    <t>231110082027539</t>
  </si>
  <si>
    <t>ООО IDEAL-INVESTS-BUSINESS</t>
  </si>
  <si>
    <t>306390588</t>
  </si>
  <si>
    <t>231110081990108</t>
  </si>
  <si>
    <t>"REAL PRINT" MChJ</t>
  </si>
  <si>
    <t>Firmennыy blank Vizitnaya kartochka</t>
  </si>
  <si>
    <t>231110082046639</t>
  </si>
  <si>
    <t>231110082046614</t>
  </si>
  <si>
    <t>OQTEPA MATBAA MCHJ</t>
  </si>
  <si>
    <t>309642531</t>
  </si>
  <si>
    <t>201354154</t>
  </si>
  <si>
    <t>231110082189492</t>
  </si>
  <si>
    <t>231110082198034</t>
  </si>
  <si>
    <t>231110082203558</t>
  </si>
  <si>
    <t>YTT NIKITIN GERMAN SERGEYEVICH</t>
  </si>
  <si>
    <t>31507860200026</t>
  </si>
  <si>
    <t>231110082210939</t>
  </si>
  <si>
    <t>Kalendar</t>
  </si>
  <si>
    <t>Ruchka kanselyarskaya</t>
  </si>
  <si>
    <t>231110082223622</t>
  </si>
  <si>
    <t>ELNURBEK-EZOZBEK МЧЖ</t>
  </si>
  <si>
    <t>310892849</t>
  </si>
  <si>
    <t>MAX KANSELAR MCHJ</t>
  </si>
  <si>
    <t>231110082223034</t>
  </si>
  <si>
    <t>Lineyka chertejnaya</t>
  </si>
  <si>
    <t>231110082221586</t>
  </si>
  <si>
    <t>231110082221878</t>
  </si>
  <si>
    <t>Lastik</t>
  </si>
  <si>
    <t>231110082222966</t>
  </si>
  <si>
    <t>Marker</t>
  </si>
  <si>
    <t>Skotch</t>
  </si>
  <si>
    <t>231110082222929</t>
  </si>
  <si>
    <t>231110082222196</t>
  </si>
  <si>
    <t>ООО MARS SMART SALE</t>
  </si>
  <si>
    <t>307314860</t>
  </si>
  <si>
    <t>Skobi dlya steplera</t>
  </si>
  <si>
    <t>Zamazka kanselyarskaya</t>
  </si>
  <si>
    <t>231110082267069</t>
  </si>
  <si>
    <t>231110082309492</t>
  </si>
  <si>
    <t>205353003</t>
  </si>
  <si>
    <t>ЯТТ ISLAMOV RUSTAM SHUXRATOVICH</t>
  </si>
  <si>
    <t>231100312242480</t>
  </si>
  <si>
    <t>32910850190031</t>
  </si>
  <si>
    <t>Voda pityevaya upakovannaya</t>
  </si>
  <si>
    <t>231110082245347</t>
  </si>
  <si>
    <t>FALCON LINE" хусусий корхонаси</t>
  </si>
  <si>
    <t>306894560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</si>
</sst>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right" vertical="top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0" fontId="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/>
    <xf numFmtId="4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.abdullaev/Downloads/Humo%20Desktop/&#1044;&#1072;&#1074;&#1083;&#1072;&#1090;-&#1093;&#1072;&#1088;&#1080;&#1076;&#1083;&#1072;&#1088;&#1080;%201-&#1095;&#1086;&#1088;&#1072;&#1082;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1.04.2023"/>
    </sheetNames>
    <sheetDataSet>
      <sheetData sheetId="0">
        <row r="7">
          <cell r="E7">
            <v>5950000</v>
          </cell>
        </row>
        <row r="10">
          <cell r="E10">
            <v>2381919.19</v>
          </cell>
        </row>
        <row r="17">
          <cell r="E17">
            <v>3374147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topLeftCell="B2" zoomScale="70" zoomScaleNormal="70" workbookViewId="0">
      <selection activeCell="J40" sqref="J40"/>
    </sheetView>
  </sheetViews>
  <sheetFormatPr baseColWidth="10" defaultColWidth="9.1640625" defaultRowHeight="18" x14ac:dyDescent="0.2"/>
  <cols>
    <col min="1" max="1" width="14" style="1" customWidth="1"/>
    <col min="2" max="2" width="38" style="1" customWidth="1"/>
    <col min="3" max="3" width="34.6640625" style="1" customWidth="1"/>
    <col min="4" max="4" width="33" style="1" customWidth="1"/>
    <col min="5" max="5" width="26" style="1" customWidth="1"/>
    <col min="6" max="6" width="24.6640625" style="1" customWidth="1"/>
    <col min="7" max="7" width="28.83203125" style="1" customWidth="1"/>
    <col min="8" max="16384" width="9.1640625" style="1"/>
  </cols>
  <sheetData>
    <row r="1" spans="1:7" x14ac:dyDescent="0.2">
      <c r="G1" s="3" t="s">
        <v>43</v>
      </c>
    </row>
    <row r="2" spans="1:7" ht="70.5" customHeight="1" x14ac:dyDescent="0.2">
      <c r="A2" s="48" t="s">
        <v>269</v>
      </c>
      <c r="B2" s="48"/>
      <c r="C2" s="48"/>
      <c r="D2" s="48"/>
      <c r="E2" s="48"/>
      <c r="F2" s="48"/>
      <c r="G2" s="48"/>
    </row>
    <row r="3" spans="1:7" x14ac:dyDescent="0.2">
      <c r="A3" s="49" t="s">
        <v>44</v>
      </c>
      <c r="B3" s="49"/>
      <c r="C3" s="49"/>
      <c r="D3" s="49"/>
      <c r="E3" s="49"/>
      <c r="F3" s="49"/>
      <c r="G3" s="49"/>
    </row>
    <row r="4" spans="1:7" x14ac:dyDescent="0.2">
      <c r="G4" s="5" t="s">
        <v>176</v>
      </c>
    </row>
    <row r="5" spans="1:7" ht="45" customHeight="1" x14ac:dyDescent="0.2">
      <c r="A5" s="50" t="s">
        <v>45</v>
      </c>
      <c r="B5" s="50" t="s">
        <v>53</v>
      </c>
      <c r="C5" s="50" t="s">
        <v>54</v>
      </c>
      <c r="D5" s="50"/>
      <c r="E5" s="50"/>
      <c r="F5" s="50"/>
      <c r="G5" s="50"/>
    </row>
    <row r="6" spans="1:7" ht="34.5" customHeight="1" x14ac:dyDescent="0.2">
      <c r="A6" s="50"/>
      <c r="B6" s="50"/>
      <c r="C6" s="50" t="s">
        <v>47</v>
      </c>
      <c r="D6" s="50" t="s">
        <v>48</v>
      </c>
      <c r="E6" s="50"/>
      <c r="F6" s="50"/>
      <c r="G6" s="50"/>
    </row>
    <row r="7" spans="1:7" ht="95" x14ac:dyDescent="0.2">
      <c r="A7" s="50"/>
      <c r="B7" s="50"/>
      <c r="C7" s="50"/>
      <c r="D7" s="6" t="s">
        <v>49</v>
      </c>
      <c r="E7" s="6" t="s">
        <v>50</v>
      </c>
      <c r="F7" s="6" t="s">
        <v>51</v>
      </c>
      <c r="G7" s="6" t="s">
        <v>52</v>
      </c>
    </row>
    <row r="8" spans="1:7" ht="82.5" customHeight="1" x14ac:dyDescent="0.2">
      <c r="A8" s="2">
        <v>1</v>
      </c>
      <c r="B8" s="2" t="s">
        <v>46</v>
      </c>
      <c r="C8" s="4">
        <f>+D8+E8+F8+G8</f>
        <v>8744724</v>
      </c>
      <c r="D8" s="4">
        <v>6950812</v>
      </c>
      <c r="E8" s="4">
        <v>1716912</v>
      </c>
      <c r="F8" s="78">
        <v>77000</v>
      </c>
      <c r="G8" s="4">
        <v>0</v>
      </c>
    </row>
  </sheetData>
  <mergeCells count="7">
    <mergeCell ref="A2:G2"/>
    <mergeCell ref="A3:G3"/>
    <mergeCell ref="A5:A7"/>
    <mergeCell ref="B5:B7"/>
    <mergeCell ref="C6:C7"/>
    <mergeCell ref="D6:G6"/>
    <mergeCell ref="C5:G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8"/>
  <sheetViews>
    <sheetView tabSelected="1" zoomScale="70" zoomScaleNormal="70" workbookViewId="0">
      <selection activeCell="J40" sqref="J40"/>
    </sheetView>
  </sheetViews>
  <sheetFormatPr baseColWidth="10" defaultColWidth="9.1640625" defaultRowHeight="18" x14ac:dyDescent="0.2"/>
  <cols>
    <col min="1" max="1" width="9.1640625" style="1"/>
    <col min="2" max="2" width="20.6640625" style="1" customWidth="1"/>
    <col min="3" max="3" width="21.5" style="1" customWidth="1"/>
    <col min="4" max="4" width="23.1640625" style="1" customWidth="1"/>
    <col min="5" max="6" width="17.5" style="1" customWidth="1"/>
    <col min="7" max="7" width="18.83203125" style="1" customWidth="1"/>
    <col min="8" max="8" width="17.5" style="1" customWidth="1"/>
    <col min="9" max="9" width="15.5" style="1" customWidth="1"/>
    <col min="10" max="10" width="13.6640625" style="1" customWidth="1"/>
    <col min="11" max="11" width="14.5" style="1" customWidth="1"/>
    <col min="12" max="12" width="20.33203125" style="1" customWidth="1"/>
    <col min="13" max="16384" width="9.1640625" style="1"/>
  </cols>
  <sheetData>
    <row r="1" spans="1:12" x14ac:dyDescent="0.2">
      <c r="L1" s="3" t="s">
        <v>267</v>
      </c>
    </row>
    <row r="3" spans="1:12" x14ac:dyDescent="0.2">
      <c r="B3" s="49" t="s">
        <v>129</v>
      </c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x14ac:dyDescent="0.2">
      <c r="B4" s="49" t="s">
        <v>130</v>
      </c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2" x14ac:dyDescent="0.2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 x14ac:dyDescent="0.2">
      <c r="A6" s="50" t="s">
        <v>1</v>
      </c>
      <c r="B6" s="50" t="s">
        <v>131</v>
      </c>
      <c r="C6" s="50" t="s">
        <v>132</v>
      </c>
      <c r="D6" s="50" t="s">
        <v>133</v>
      </c>
      <c r="E6" s="50" t="s">
        <v>134</v>
      </c>
      <c r="F6" s="50" t="s">
        <v>135</v>
      </c>
      <c r="G6" s="50" t="s">
        <v>136</v>
      </c>
      <c r="H6" s="50" t="s">
        <v>137</v>
      </c>
      <c r="I6" s="50" t="s">
        <v>138</v>
      </c>
      <c r="J6" s="50"/>
      <c r="K6" s="50"/>
      <c r="L6" s="50" t="s">
        <v>139</v>
      </c>
    </row>
    <row r="7" spans="1:12" ht="152" x14ac:dyDescent="0.2">
      <c r="A7" s="50"/>
      <c r="B7" s="50"/>
      <c r="C7" s="50"/>
      <c r="D7" s="50"/>
      <c r="E7" s="50"/>
      <c r="F7" s="50"/>
      <c r="G7" s="50"/>
      <c r="H7" s="50"/>
      <c r="I7" s="6" t="s">
        <v>140</v>
      </c>
      <c r="J7" s="6" t="s">
        <v>141</v>
      </c>
      <c r="K7" s="6" t="s">
        <v>142</v>
      </c>
      <c r="L7" s="50"/>
    </row>
    <row r="8" spans="1:12" ht="19" x14ac:dyDescent="0.2">
      <c r="A8" s="2">
        <v>1</v>
      </c>
      <c r="B8" s="2" t="s">
        <v>9</v>
      </c>
      <c r="C8" s="2" t="s">
        <v>9</v>
      </c>
      <c r="D8" s="2" t="s">
        <v>9</v>
      </c>
      <c r="E8" s="2" t="s">
        <v>9</v>
      </c>
      <c r="F8" s="81" t="s">
        <v>9</v>
      </c>
      <c r="G8" s="2" t="s">
        <v>9</v>
      </c>
      <c r="H8" s="2" t="s">
        <v>9</v>
      </c>
      <c r="I8" s="2" t="s">
        <v>9</v>
      </c>
      <c r="J8" s="2" t="s">
        <v>9</v>
      </c>
      <c r="K8" s="2" t="s">
        <v>9</v>
      </c>
      <c r="L8" s="2" t="s">
        <v>9</v>
      </c>
    </row>
  </sheetData>
  <mergeCells count="12">
    <mergeCell ref="I6:K6"/>
    <mergeCell ref="L6:L7"/>
    <mergeCell ref="B3:L3"/>
    <mergeCell ref="B4:L4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"/>
  <sheetViews>
    <sheetView tabSelected="1" zoomScale="85" zoomScaleNormal="85" workbookViewId="0">
      <selection activeCell="J40" sqref="J40"/>
    </sheetView>
  </sheetViews>
  <sheetFormatPr baseColWidth="10" defaultColWidth="9.1640625" defaultRowHeight="18" x14ac:dyDescent="0.2"/>
  <cols>
    <col min="1" max="1" width="9.1640625" style="1"/>
    <col min="2" max="2" width="68.5" style="1" customWidth="1"/>
    <col min="3" max="3" width="37" style="1" customWidth="1"/>
    <col min="4" max="4" width="62.83203125" style="1" customWidth="1"/>
    <col min="5" max="16384" width="9.1640625" style="1"/>
  </cols>
  <sheetData>
    <row r="1" spans="1:6" x14ac:dyDescent="0.2">
      <c r="D1" s="3" t="s">
        <v>268</v>
      </c>
    </row>
    <row r="3" spans="1:6" ht="56.25" customHeight="1" x14ac:dyDescent="0.2">
      <c r="B3" s="48" t="s">
        <v>275</v>
      </c>
      <c r="C3" s="48"/>
      <c r="D3" s="48"/>
    </row>
    <row r="4" spans="1:6" x14ac:dyDescent="0.2">
      <c r="B4" s="49" t="s">
        <v>143</v>
      </c>
      <c r="C4" s="49"/>
      <c r="D4" s="49"/>
    </row>
    <row r="6" spans="1:6" ht="19" x14ac:dyDescent="0.2">
      <c r="A6" s="6" t="s">
        <v>1</v>
      </c>
      <c r="B6" s="6" t="s">
        <v>144</v>
      </c>
      <c r="C6" s="6" t="s">
        <v>145</v>
      </c>
      <c r="D6" s="6" t="s">
        <v>146</v>
      </c>
    </row>
    <row r="7" spans="1:6" ht="19" x14ac:dyDescent="0.2">
      <c r="A7" s="2">
        <v>1</v>
      </c>
      <c r="B7" s="2" t="s">
        <v>9</v>
      </c>
      <c r="C7" s="2" t="s">
        <v>9</v>
      </c>
      <c r="D7" s="2" t="s">
        <v>9</v>
      </c>
    </row>
    <row r="8" spans="1:6" x14ac:dyDescent="0.2">
      <c r="F8" s="80"/>
    </row>
    <row r="10" spans="1:6" ht="39.75" customHeight="1" x14ac:dyDescent="0.2">
      <c r="A10" s="16" t="s">
        <v>8</v>
      </c>
      <c r="B10" s="66" t="s">
        <v>276</v>
      </c>
      <c r="C10" s="66"/>
      <c r="D10" s="66"/>
    </row>
  </sheetData>
  <mergeCells count="3">
    <mergeCell ref="B3:D3"/>
    <mergeCell ref="B4:D4"/>
    <mergeCell ref="B10:D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4"/>
  <sheetViews>
    <sheetView tabSelected="1" topLeftCell="A7" zoomScale="85" zoomScaleNormal="85" workbookViewId="0">
      <selection activeCell="J40" sqref="J40"/>
    </sheetView>
  </sheetViews>
  <sheetFormatPr baseColWidth="10" defaultColWidth="9.1640625" defaultRowHeight="18" x14ac:dyDescent="0.2"/>
  <cols>
    <col min="1" max="1" width="6" style="1" customWidth="1"/>
    <col min="2" max="2" width="27.1640625" style="1" customWidth="1"/>
    <col min="3" max="3" width="9.1640625" style="1"/>
    <col min="4" max="4" width="16.5" style="1" customWidth="1"/>
    <col min="5" max="5" width="20.5" style="1" customWidth="1"/>
    <col min="6" max="6" width="17.6640625" style="1" customWidth="1"/>
    <col min="7" max="7" width="13.1640625" style="1" customWidth="1"/>
    <col min="8" max="8" width="20.33203125" style="1" customWidth="1"/>
    <col min="9" max="9" width="11.5" style="1" customWidth="1"/>
    <col min="10" max="10" width="14.1640625" style="1" customWidth="1"/>
    <col min="11" max="11" width="13.5" style="1" customWidth="1"/>
    <col min="12" max="16384" width="9.1640625" style="1"/>
  </cols>
  <sheetData>
    <row r="1" spans="1:11" x14ac:dyDescent="0.2">
      <c r="K1" s="33" t="s">
        <v>147</v>
      </c>
    </row>
    <row r="3" spans="1:11" ht="73.5" customHeight="1" x14ac:dyDescent="0.2">
      <c r="B3" s="48" t="s">
        <v>277</v>
      </c>
      <c r="C3" s="48"/>
      <c r="D3" s="48"/>
      <c r="E3" s="48"/>
      <c r="F3" s="48"/>
      <c r="G3" s="48"/>
      <c r="H3" s="48"/>
      <c r="I3" s="48"/>
      <c r="J3" s="48"/>
      <c r="K3" s="48"/>
    </row>
    <row r="4" spans="1:11" x14ac:dyDescent="0.2">
      <c r="B4" s="49" t="s">
        <v>148</v>
      </c>
      <c r="C4" s="49"/>
      <c r="D4" s="49"/>
      <c r="E4" s="49"/>
      <c r="F4" s="49"/>
      <c r="G4" s="49"/>
      <c r="H4" s="49"/>
      <c r="I4" s="49"/>
      <c r="J4" s="49"/>
      <c r="K4" s="49"/>
    </row>
    <row r="6" spans="1:11" ht="31.5" customHeight="1" x14ac:dyDescent="0.2">
      <c r="A6" s="27"/>
      <c r="B6" s="31" t="s">
        <v>149</v>
      </c>
      <c r="C6" s="31"/>
      <c r="D6" s="27"/>
      <c r="E6" s="27"/>
      <c r="F6" s="27"/>
      <c r="G6" s="27"/>
      <c r="H6" s="27"/>
      <c r="I6" s="73" t="s">
        <v>278</v>
      </c>
      <c r="J6" s="73"/>
      <c r="K6" s="73"/>
    </row>
    <row r="7" spans="1:11" ht="38" x14ac:dyDescent="0.2">
      <c r="A7" s="63" t="s">
        <v>150</v>
      </c>
      <c r="B7" s="63" t="s">
        <v>151</v>
      </c>
      <c r="C7" s="63" t="s">
        <v>152</v>
      </c>
      <c r="D7" s="21" t="s">
        <v>153</v>
      </c>
      <c r="E7" s="63" t="s">
        <v>154</v>
      </c>
      <c r="F7" s="21" t="s">
        <v>155</v>
      </c>
      <c r="G7" s="63" t="s">
        <v>156</v>
      </c>
      <c r="H7" s="63"/>
      <c r="I7" s="63" t="s">
        <v>157</v>
      </c>
      <c r="J7" s="63"/>
      <c r="K7" s="63"/>
    </row>
    <row r="8" spans="1:11" ht="57" x14ac:dyDescent="0.2">
      <c r="A8" s="63"/>
      <c r="B8" s="63"/>
      <c r="C8" s="63"/>
      <c r="D8" s="21" t="s">
        <v>158</v>
      </c>
      <c r="E8" s="63"/>
      <c r="F8" s="79" t="s">
        <v>115</v>
      </c>
      <c r="G8" s="21" t="s">
        <v>159</v>
      </c>
      <c r="H8" s="21" t="s">
        <v>160</v>
      </c>
      <c r="I8" s="21" t="s">
        <v>161</v>
      </c>
      <c r="J8" s="21" t="s">
        <v>162</v>
      </c>
      <c r="K8" s="21" t="s">
        <v>163</v>
      </c>
    </row>
    <row r="9" spans="1:11" x14ac:dyDescent="0.2">
      <c r="A9" s="22">
        <v>1</v>
      </c>
      <c r="B9" s="28"/>
      <c r="C9" s="28"/>
      <c r="D9" s="28"/>
      <c r="E9" s="28"/>
      <c r="F9" s="28"/>
      <c r="G9" s="28"/>
      <c r="H9" s="28"/>
      <c r="I9" s="28"/>
      <c r="J9" s="28"/>
      <c r="K9" s="29"/>
    </row>
    <row r="10" spans="1:11" x14ac:dyDescent="0.2">
      <c r="A10" s="22">
        <v>2</v>
      </c>
      <c r="B10" s="28"/>
      <c r="C10" s="28"/>
      <c r="D10" s="28"/>
      <c r="E10" s="28"/>
      <c r="F10" s="28"/>
      <c r="G10" s="28"/>
      <c r="H10" s="28"/>
      <c r="I10" s="28"/>
      <c r="J10" s="28"/>
      <c r="K10" s="29"/>
    </row>
    <row r="11" spans="1:11" x14ac:dyDescent="0.2">
      <c r="A11" s="22">
        <v>3</v>
      </c>
      <c r="B11" s="28"/>
      <c r="C11" s="28"/>
      <c r="D11" s="28"/>
      <c r="E11" s="28"/>
      <c r="F11" s="28"/>
      <c r="G11" s="28"/>
      <c r="H11" s="28"/>
      <c r="I11" s="28"/>
      <c r="J11" s="28"/>
      <c r="K11" s="29"/>
    </row>
    <row r="12" spans="1:11" ht="19" x14ac:dyDescent="0.2">
      <c r="A12" s="63" t="s">
        <v>87</v>
      </c>
      <c r="B12" s="63"/>
      <c r="C12" s="21" t="s">
        <v>78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</row>
    <row r="13" spans="1:11" x14ac:dyDescent="0.2">
      <c r="A13" s="77"/>
      <c r="B13" s="32" t="s">
        <v>164</v>
      </c>
      <c r="C13" s="32"/>
      <c r="D13" s="32"/>
      <c r="E13" s="32"/>
      <c r="F13" s="32"/>
      <c r="G13" s="32"/>
      <c r="H13" s="32"/>
      <c r="I13" s="32"/>
      <c r="J13" s="32"/>
      <c r="K13" s="32"/>
    </row>
    <row r="14" spans="1:11" x14ac:dyDescent="0.2">
      <c r="A14" s="77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11" x14ac:dyDescent="0.2">
      <c r="A15" s="77"/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1" ht="18.75" customHeight="1" x14ac:dyDescent="0.2">
      <c r="A16" s="27"/>
      <c r="B16" s="31" t="s">
        <v>165</v>
      </c>
      <c r="C16" s="31"/>
      <c r="D16" s="27"/>
      <c r="E16" s="27"/>
      <c r="F16" s="27"/>
      <c r="G16" s="27"/>
      <c r="H16" s="27"/>
      <c r="I16" s="73" t="s">
        <v>278</v>
      </c>
      <c r="J16" s="73"/>
      <c r="K16" s="73"/>
    </row>
    <row r="17" spans="1:11" ht="62.25" customHeight="1" x14ac:dyDescent="0.2">
      <c r="A17" s="63" t="s">
        <v>150</v>
      </c>
      <c r="B17" s="63" t="s">
        <v>166</v>
      </c>
      <c r="C17" s="63" t="s">
        <v>152</v>
      </c>
      <c r="D17" s="21" t="s">
        <v>153</v>
      </c>
      <c r="E17" s="63" t="s">
        <v>154</v>
      </c>
      <c r="F17" s="21" t="s">
        <v>155</v>
      </c>
      <c r="G17" s="67" t="s">
        <v>167</v>
      </c>
      <c r="H17" s="68"/>
      <c r="I17" s="68"/>
      <c r="J17" s="68"/>
      <c r="K17" s="69"/>
    </row>
    <row r="18" spans="1:11" ht="57" x14ac:dyDescent="0.2">
      <c r="A18" s="63"/>
      <c r="B18" s="63"/>
      <c r="C18" s="63"/>
      <c r="D18" s="21" t="s">
        <v>158</v>
      </c>
      <c r="E18" s="63"/>
      <c r="F18" s="21" t="s">
        <v>115</v>
      </c>
      <c r="G18" s="70"/>
      <c r="H18" s="71"/>
      <c r="I18" s="71"/>
      <c r="J18" s="71"/>
      <c r="K18" s="72"/>
    </row>
    <row r="19" spans="1:11" x14ac:dyDescent="0.2">
      <c r="A19" s="22">
        <v>1</v>
      </c>
      <c r="B19" s="28"/>
      <c r="C19" s="28"/>
      <c r="D19" s="28"/>
      <c r="E19" s="28"/>
      <c r="F19" s="28"/>
      <c r="G19" s="76"/>
      <c r="H19" s="76"/>
      <c r="I19" s="76"/>
      <c r="J19" s="76"/>
      <c r="K19" s="76"/>
    </row>
    <row r="20" spans="1:11" x14ac:dyDescent="0.2">
      <c r="A20" s="22">
        <v>2</v>
      </c>
      <c r="B20" s="28"/>
      <c r="C20" s="28"/>
      <c r="D20" s="28"/>
      <c r="E20" s="28"/>
      <c r="F20" s="28"/>
      <c r="G20" s="76"/>
      <c r="H20" s="76"/>
      <c r="I20" s="76"/>
      <c r="J20" s="76"/>
      <c r="K20" s="76"/>
    </row>
    <row r="21" spans="1:11" x14ac:dyDescent="0.2">
      <c r="A21" s="22">
        <v>3</v>
      </c>
      <c r="B21" s="28"/>
      <c r="C21" s="28"/>
      <c r="D21" s="28"/>
      <c r="E21" s="28"/>
      <c r="F21" s="28"/>
      <c r="G21" s="76"/>
      <c r="H21" s="76"/>
      <c r="I21" s="76"/>
      <c r="J21" s="76"/>
      <c r="K21" s="76"/>
    </row>
    <row r="22" spans="1:11" ht="19" x14ac:dyDescent="0.2">
      <c r="A22" s="63" t="s">
        <v>87</v>
      </c>
      <c r="B22" s="63"/>
      <c r="C22" s="21" t="s">
        <v>78</v>
      </c>
      <c r="D22" s="21">
        <v>0</v>
      </c>
      <c r="E22" s="21">
        <v>0</v>
      </c>
      <c r="F22" s="21">
        <v>0</v>
      </c>
      <c r="G22" s="74" t="s">
        <v>78</v>
      </c>
      <c r="H22" s="74"/>
      <c r="I22" s="74"/>
      <c r="J22" s="74"/>
      <c r="K22" s="74"/>
    </row>
    <row r="23" spans="1:11" x14ac:dyDescent="0.2">
      <c r="A23" s="77"/>
      <c r="B23" s="32" t="s">
        <v>168</v>
      </c>
      <c r="C23" s="32"/>
      <c r="D23" s="32"/>
      <c r="E23" s="32"/>
      <c r="F23" s="32"/>
      <c r="G23" s="32"/>
      <c r="H23" s="32"/>
      <c r="I23" s="32"/>
      <c r="J23" s="32"/>
      <c r="K23" s="77"/>
    </row>
    <row r="24" spans="1:11" x14ac:dyDescent="0.2">
      <c r="A24" s="77"/>
      <c r="B24" s="32"/>
      <c r="C24" s="32"/>
      <c r="D24" s="32"/>
      <c r="E24" s="32"/>
      <c r="F24" s="32"/>
      <c r="G24" s="32"/>
      <c r="H24" s="32"/>
      <c r="I24" s="32"/>
      <c r="J24" s="32"/>
      <c r="K24" s="77"/>
    </row>
    <row r="25" spans="1:11" x14ac:dyDescent="0.2">
      <c r="A25" s="77"/>
      <c r="B25" s="32"/>
      <c r="C25" s="32"/>
      <c r="D25" s="32"/>
      <c r="E25" s="32"/>
      <c r="F25" s="32"/>
      <c r="G25" s="32"/>
      <c r="H25" s="32"/>
      <c r="I25" s="32"/>
      <c r="J25" s="32"/>
      <c r="K25" s="77"/>
    </row>
    <row r="26" spans="1:11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11" ht="18.75" customHeight="1" x14ac:dyDescent="0.2">
      <c r="A27" s="27"/>
      <c r="B27" s="75" t="s">
        <v>169</v>
      </c>
      <c r="C27" s="75"/>
      <c r="D27" s="27"/>
      <c r="E27" s="27"/>
      <c r="F27" s="27"/>
      <c r="G27" s="27"/>
      <c r="H27" s="27"/>
      <c r="I27" s="73" t="s">
        <v>278</v>
      </c>
      <c r="J27" s="73"/>
      <c r="K27" s="73"/>
    </row>
    <row r="28" spans="1:11" ht="38" x14ac:dyDescent="0.2">
      <c r="A28" s="63" t="s">
        <v>150</v>
      </c>
      <c r="B28" s="63" t="s">
        <v>170</v>
      </c>
      <c r="C28" s="63" t="s">
        <v>152</v>
      </c>
      <c r="D28" s="63" t="s">
        <v>171</v>
      </c>
      <c r="E28" s="63" t="s">
        <v>172</v>
      </c>
      <c r="F28" s="21" t="s">
        <v>173</v>
      </c>
      <c r="G28" s="63" t="s">
        <v>174</v>
      </c>
      <c r="H28" s="63"/>
      <c r="I28" s="63"/>
      <c r="J28" s="63"/>
      <c r="K28" s="63"/>
    </row>
    <row r="29" spans="1:11" ht="19" x14ac:dyDescent="0.2">
      <c r="A29" s="63"/>
      <c r="B29" s="63"/>
      <c r="C29" s="63"/>
      <c r="D29" s="63"/>
      <c r="E29" s="63"/>
      <c r="F29" s="21" t="s">
        <v>115</v>
      </c>
      <c r="G29" s="63"/>
      <c r="H29" s="63"/>
      <c r="I29" s="63"/>
      <c r="J29" s="63"/>
      <c r="K29" s="63"/>
    </row>
    <row r="30" spans="1:11" x14ac:dyDescent="0.2">
      <c r="A30" s="22">
        <v>1</v>
      </c>
      <c r="B30" s="28"/>
      <c r="C30" s="28"/>
      <c r="D30" s="28"/>
      <c r="E30" s="28"/>
      <c r="F30" s="28"/>
      <c r="G30" s="76"/>
      <c r="H30" s="76"/>
      <c r="I30" s="76"/>
      <c r="J30" s="76"/>
      <c r="K30" s="76"/>
    </row>
    <row r="31" spans="1:11" x14ac:dyDescent="0.2">
      <c r="A31" s="22">
        <v>2</v>
      </c>
      <c r="B31" s="28"/>
      <c r="C31" s="28"/>
      <c r="D31" s="28"/>
      <c r="E31" s="28"/>
      <c r="F31" s="28"/>
      <c r="G31" s="76"/>
      <c r="H31" s="76"/>
      <c r="I31" s="76"/>
      <c r="J31" s="76"/>
      <c r="K31" s="76"/>
    </row>
    <row r="32" spans="1:11" x14ac:dyDescent="0.2">
      <c r="A32" s="22">
        <v>3</v>
      </c>
      <c r="B32" s="28"/>
      <c r="C32" s="28"/>
      <c r="D32" s="28"/>
      <c r="E32" s="28"/>
      <c r="F32" s="28"/>
      <c r="G32" s="76"/>
      <c r="H32" s="76"/>
      <c r="I32" s="76"/>
      <c r="J32" s="76"/>
      <c r="K32" s="76"/>
    </row>
    <row r="33" spans="1:11" x14ac:dyDescent="0.2">
      <c r="A33" s="63" t="s">
        <v>87</v>
      </c>
      <c r="B33" s="63"/>
      <c r="C33" s="28"/>
      <c r="D33" s="21">
        <v>0</v>
      </c>
      <c r="E33" s="21">
        <v>0</v>
      </c>
      <c r="F33" s="21">
        <v>0</v>
      </c>
      <c r="G33" s="74" t="s">
        <v>78</v>
      </c>
      <c r="H33" s="74"/>
      <c r="I33" s="74"/>
      <c r="J33" s="74"/>
      <c r="K33" s="74"/>
    </row>
    <row r="34" spans="1:11" x14ac:dyDescent="0.2">
      <c r="B34" s="32" t="s">
        <v>175</v>
      </c>
    </row>
  </sheetData>
  <mergeCells count="37">
    <mergeCell ref="B3:K3"/>
    <mergeCell ref="B4:K4"/>
    <mergeCell ref="G30:K30"/>
    <mergeCell ref="G31:K31"/>
    <mergeCell ref="G32:K32"/>
    <mergeCell ref="G19:K19"/>
    <mergeCell ref="G20:K20"/>
    <mergeCell ref="G21:K21"/>
    <mergeCell ref="A22:B22"/>
    <mergeCell ref="G22:K22"/>
    <mergeCell ref="A23:A25"/>
    <mergeCell ref="K23:K25"/>
    <mergeCell ref="A12:B12"/>
    <mergeCell ref="A13:A15"/>
    <mergeCell ref="I16:K16"/>
    <mergeCell ref="A17:A18"/>
    <mergeCell ref="A33:B33"/>
    <mergeCell ref="G33:K33"/>
    <mergeCell ref="B27:C27"/>
    <mergeCell ref="I27:K27"/>
    <mergeCell ref="A28:A29"/>
    <mergeCell ref="B28:B29"/>
    <mergeCell ref="C28:C29"/>
    <mergeCell ref="D28:D29"/>
    <mergeCell ref="E28:E29"/>
    <mergeCell ref="G28:K29"/>
    <mergeCell ref="B17:B18"/>
    <mergeCell ref="C17:C18"/>
    <mergeCell ref="E17:E18"/>
    <mergeCell ref="G17:K18"/>
    <mergeCell ref="I6:K6"/>
    <mergeCell ref="I7:K7"/>
    <mergeCell ref="A7:A8"/>
    <mergeCell ref="B7:B8"/>
    <mergeCell ref="C7:C8"/>
    <mergeCell ref="E7:E8"/>
    <mergeCell ref="G7:H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abSelected="1" zoomScale="85" zoomScaleNormal="85" workbookViewId="0">
      <selection activeCell="J40" sqref="J40"/>
    </sheetView>
  </sheetViews>
  <sheetFormatPr baseColWidth="10" defaultColWidth="9.1640625" defaultRowHeight="18" x14ac:dyDescent="0.2"/>
  <cols>
    <col min="1" max="1" width="11.5" style="1" customWidth="1"/>
    <col min="2" max="2" width="34.5" style="1" customWidth="1"/>
    <col min="3" max="3" width="22.5" style="1" customWidth="1"/>
    <col min="4" max="4" width="20.33203125" style="1" customWidth="1"/>
    <col min="5" max="5" width="19.5" style="1" customWidth="1"/>
    <col min="6" max="6" width="15.1640625" style="1" customWidth="1"/>
    <col min="7" max="7" width="19.5" style="1" customWidth="1"/>
    <col min="8" max="8" width="19.83203125" style="1" customWidth="1"/>
    <col min="9" max="9" width="23.1640625" style="1" customWidth="1"/>
    <col min="10" max="16384" width="9.1640625" style="1"/>
  </cols>
  <sheetData>
    <row r="1" spans="1:9" x14ac:dyDescent="0.2">
      <c r="I1" s="3" t="s">
        <v>260</v>
      </c>
    </row>
    <row r="2" spans="1:9" ht="58.5" customHeight="1" x14ac:dyDescent="0.2">
      <c r="A2" s="48" t="s">
        <v>270</v>
      </c>
      <c r="B2" s="48"/>
      <c r="C2" s="48"/>
      <c r="D2" s="48"/>
      <c r="E2" s="48"/>
      <c r="F2" s="48"/>
      <c r="G2" s="48"/>
      <c r="H2" s="48"/>
      <c r="I2" s="48"/>
    </row>
    <row r="3" spans="1:9" x14ac:dyDescent="0.2">
      <c r="A3" s="49" t="s">
        <v>44</v>
      </c>
      <c r="B3" s="49"/>
      <c r="C3" s="49"/>
      <c r="D3" s="49"/>
      <c r="E3" s="49"/>
      <c r="F3" s="49"/>
      <c r="G3" s="49"/>
      <c r="H3" s="49"/>
      <c r="I3" s="49"/>
    </row>
    <row r="5" spans="1:9" x14ac:dyDescent="0.2">
      <c r="A5" s="50" t="s">
        <v>45</v>
      </c>
      <c r="B5" s="50" t="s">
        <v>55</v>
      </c>
      <c r="C5" s="50" t="s">
        <v>56</v>
      </c>
      <c r="D5" s="50" t="s">
        <v>57</v>
      </c>
      <c r="E5" s="50" t="s">
        <v>58</v>
      </c>
      <c r="F5" s="50" t="s">
        <v>59</v>
      </c>
      <c r="G5" s="50"/>
      <c r="H5" s="52" t="s">
        <v>60</v>
      </c>
      <c r="I5" s="52" t="s">
        <v>61</v>
      </c>
    </row>
    <row r="6" spans="1:9" ht="38" x14ac:dyDescent="0.2">
      <c r="A6" s="50"/>
      <c r="B6" s="50"/>
      <c r="C6" s="50"/>
      <c r="D6" s="50"/>
      <c r="E6" s="50"/>
      <c r="F6" s="6" t="s">
        <v>62</v>
      </c>
      <c r="G6" s="6" t="s">
        <v>63</v>
      </c>
      <c r="H6" s="53"/>
      <c r="I6" s="53"/>
    </row>
    <row r="7" spans="1:9" ht="38" x14ac:dyDescent="0.2">
      <c r="A7" s="2">
        <v>1</v>
      </c>
      <c r="B7" s="2" t="s">
        <v>46</v>
      </c>
      <c r="C7" s="2" t="s">
        <v>9</v>
      </c>
      <c r="D7" s="2" t="s">
        <v>9</v>
      </c>
      <c r="E7" s="2" t="s">
        <v>9</v>
      </c>
      <c r="F7" s="2" t="s">
        <v>9</v>
      </c>
      <c r="G7" s="2" t="s">
        <v>9</v>
      </c>
      <c r="H7" s="2" t="s">
        <v>9</v>
      </c>
      <c r="I7" s="2" t="s">
        <v>9</v>
      </c>
    </row>
    <row r="8" spans="1:9" x14ac:dyDescent="0.2">
      <c r="F8" s="80"/>
    </row>
    <row r="9" spans="1:9" ht="39.75" customHeight="1" x14ac:dyDescent="0.2">
      <c r="A9" s="16" t="s">
        <v>64</v>
      </c>
      <c r="B9" s="51" t="s">
        <v>320</v>
      </c>
      <c r="C9" s="51"/>
      <c r="D9" s="51"/>
      <c r="E9" s="51"/>
      <c r="F9" s="51"/>
      <c r="G9" s="51"/>
      <c r="H9" s="51"/>
      <c r="I9" s="51"/>
    </row>
    <row r="10" spans="1:9" x14ac:dyDescent="0.2">
      <c r="B10" s="15"/>
      <c r="C10" s="15"/>
      <c r="D10" s="15"/>
      <c r="E10" s="15"/>
      <c r="F10" s="15"/>
      <c r="G10" s="15"/>
      <c r="H10" s="15"/>
      <c r="I10" s="15"/>
    </row>
    <row r="11" spans="1:9" x14ac:dyDescent="0.2">
      <c r="B11" s="15"/>
      <c r="C11" s="15"/>
      <c r="D11" s="15"/>
      <c r="E11" s="15"/>
      <c r="F11" s="15"/>
      <c r="G11" s="15"/>
      <c r="H11" s="15"/>
      <c r="I11" s="15"/>
    </row>
    <row r="12" spans="1:9" x14ac:dyDescent="0.2">
      <c r="C12" s="3"/>
    </row>
  </sheetData>
  <mergeCells count="11">
    <mergeCell ref="B9:I9"/>
    <mergeCell ref="A2:I2"/>
    <mergeCell ref="A3:I3"/>
    <mergeCell ref="A5:A6"/>
    <mergeCell ref="B5:B6"/>
    <mergeCell ref="C5:C6"/>
    <mergeCell ref="D5:D6"/>
    <mergeCell ref="E5:E6"/>
    <mergeCell ref="F5:G5"/>
    <mergeCell ref="H5:H6"/>
    <mergeCell ref="I5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1"/>
  <sheetViews>
    <sheetView tabSelected="1" zoomScale="85" zoomScaleNormal="85" workbookViewId="0">
      <pane xSplit="2" ySplit="7" topLeftCell="C53" activePane="bottomRight" state="frozen"/>
      <selection activeCell="J40" sqref="J40"/>
      <selection pane="topRight" activeCell="J40" sqref="J40"/>
      <selection pane="bottomLeft" activeCell="J40" sqref="J40"/>
      <selection pane="bottomRight" activeCell="J40" sqref="J40"/>
    </sheetView>
  </sheetViews>
  <sheetFormatPr baseColWidth="10" defaultColWidth="9.1640625" defaultRowHeight="18" x14ac:dyDescent="0.2"/>
  <cols>
    <col min="1" max="1" width="10.5" style="1" customWidth="1"/>
    <col min="2" max="2" width="21.5" style="1" customWidth="1"/>
    <col min="3" max="3" width="52.6640625" style="1" customWidth="1"/>
    <col min="4" max="4" width="19.5" style="1" customWidth="1"/>
    <col min="5" max="5" width="24.5" style="1" customWidth="1"/>
    <col min="6" max="6" width="37.5" style="1" customWidth="1"/>
    <col min="7" max="16384" width="9.1640625" style="1"/>
  </cols>
  <sheetData>
    <row r="1" spans="1:6" x14ac:dyDescent="0.2">
      <c r="F1" s="3" t="s">
        <v>259</v>
      </c>
    </row>
    <row r="3" spans="1:6" ht="45" customHeight="1" x14ac:dyDescent="0.2">
      <c r="A3" s="48" t="s">
        <v>321</v>
      </c>
      <c r="B3" s="48"/>
      <c r="C3" s="48"/>
      <c r="D3" s="48"/>
      <c r="E3" s="48"/>
      <c r="F3" s="48"/>
    </row>
    <row r="4" spans="1:6" x14ac:dyDescent="0.2">
      <c r="A4" s="49" t="s">
        <v>44</v>
      </c>
      <c r="B4" s="49"/>
      <c r="C4" s="49"/>
      <c r="D4" s="49"/>
      <c r="E4" s="49"/>
      <c r="F4" s="49"/>
    </row>
    <row r="6" spans="1:6" ht="67.5" customHeight="1" x14ac:dyDescent="0.2">
      <c r="A6" s="50" t="s">
        <v>45</v>
      </c>
      <c r="B6" s="50" t="s">
        <v>65</v>
      </c>
      <c r="C6" s="50" t="s">
        <v>66</v>
      </c>
      <c r="D6" s="50" t="s">
        <v>67</v>
      </c>
      <c r="E6" s="50"/>
      <c r="F6" s="52" t="s">
        <v>68</v>
      </c>
    </row>
    <row r="7" spans="1:6" ht="31.5" customHeight="1" x14ac:dyDescent="0.2">
      <c r="A7" s="50"/>
      <c r="B7" s="50"/>
      <c r="C7" s="50"/>
      <c r="D7" s="6" t="s">
        <v>69</v>
      </c>
      <c r="E7" s="6" t="s">
        <v>70</v>
      </c>
      <c r="F7" s="53"/>
    </row>
    <row r="8" spans="1:6" ht="19" x14ac:dyDescent="0.2">
      <c r="A8" s="54">
        <v>1</v>
      </c>
      <c r="B8" s="54" t="s">
        <v>71</v>
      </c>
      <c r="C8" s="45" t="s">
        <v>72</v>
      </c>
      <c r="D8" s="46">
        <v>0</v>
      </c>
      <c r="E8" s="17">
        <v>0</v>
      </c>
      <c r="F8" s="84" t="s">
        <v>79</v>
      </c>
    </row>
    <row r="9" spans="1:6" ht="19" x14ac:dyDescent="0.2">
      <c r="A9" s="55"/>
      <c r="B9" s="55"/>
      <c r="C9" s="45" t="s">
        <v>73</v>
      </c>
      <c r="D9" s="46">
        <v>3</v>
      </c>
      <c r="E9" s="17">
        <f>+'[1]01.04.2023'!$E$7+'[1]01.04.2023'!$E$10+'[1]01.04.2023'!$E$17</f>
        <v>11706066.189999999</v>
      </c>
      <c r="F9" s="55"/>
    </row>
    <row r="10" spans="1:6" ht="19" x14ac:dyDescent="0.2">
      <c r="A10" s="55"/>
      <c r="B10" s="55"/>
      <c r="C10" s="45" t="s">
        <v>74</v>
      </c>
      <c r="D10" s="46">
        <v>0</v>
      </c>
      <c r="E10" s="17">
        <v>0</v>
      </c>
      <c r="F10" s="55"/>
    </row>
    <row r="11" spans="1:6" ht="19" x14ac:dyDescent="0.2">
      <c r="A11" s="55"/>
      <c r="B11" s="55"/>
      <c r="C11" s="45" t="s">
        <v>75</v>
      </c>
      <c r="D11" s="46">
        <v>19</v>
      </c>
      <c r="E11" s="17">
        <v>19579464.57</v>
      </c>
      <c r="F11" s="55"/>
    </row>
    <row r="12" spans="1:6" ht="19" x14ac:dyDescent="0.2">
      <c r="A12" s="55"/>
      <c r="B12" s="55"/>
      <c r="C12" s="6" t="s">
        <v>47</v>
      </c>
      <c r="D12" s="47">
        <f>SUM(D8:D11)</f>
        <v>22</v>
      </c>
      <c r="E12" s="18">
        <f>SUM(E8:E11)</f>
        <v>31285530.759999998</v>
      </c>
      <c r="F12" s="56"/>
    </row>
    <row r="13" spans="1:6" ht="19" x14ac:dyDescent="0.2">
      <c r="A13" s="55"/>
      <c r="B13" s="55"/>
      <c r="C13" s="45" t="s">
        <v>72</v>
      </c>
      <c r="D13" s="46">
        <v>0</v>
      </c>
      <c r="E13" s="17">
        <v>0</v>
      </c>
      <c r="F13" s="54" t="s">
        <v>80</v>
      </c>
    </row>
    <row r="14" spans="1:6" ht="19" x14ac:dyDescent="0.2">
      <c r="A14" s="55"/>
      <c r="B14" s="55"/>
      <c r="C14" s="45" t="s">
        <v>73</v>
      </c>
      <c r="D14" s="46">
        <v>12</v>
      </c>
      <c r="E14" s="17">
        <v>70178332.400000006</v>
      </c>
      <c r="F14" s="55"/>
    </row>
    <row r="15" spans="1:6" ht="19" x14ac:dyDescent="0.2">
      <c r="A15" s="55"/>
      <c r="B15" s="55"/>
      <c r="C15" s="45" t="s">
        <v>74</v>
      </c>
      <c r="D15" s="46">
        <v>0</v>
      </c>
      <c r="E15" s="17">
        <v>0</v>
      </c>
      <c r="F15" s="55"/>
    </row>
    <row r="16" spans="1:6" ht="19" x14ac:dyDescent="0.2">
      <c r="A16" s="55"/>
      <c r="B16" s="55"/>
      <c r="C16" s="45" t="s">
        <v>75</v>
      </c>
      <c r="D16" s="46">
        <v>66</v>
      </c>
      <c r="E16" s="17">
        <v>1959122132.6899996</v>
      </c>
      <c r="F16" s="55"/>
    </row>
    <row r="17" spans="1:6" ht="19" x14ac:dyDescent="0.2">
      <c r="A17" s="55"/>
      <c r="B17" s="55"/>
      <c r="C17" s="6" t="s">
        <v>47</v>
      </c>
      <c r="D17" s="47">
        <f>SUM(D13:D16)</f>
        <v>78</v>
      </c>
      <c r="E17" s="18">
        <f>SUM(E13:E16)</f>
        <v>2029300465.0899997</v>
      </c>
      <c r="F17" s="56"/>
    </row>
    <row r="18" spans="1:6" ht="19" x14ac:dyDescent="0.2">
      <c r="A18" s="55"/>
      <c r="B18" s="55"/>
      <c r="C18" s="45" t="s">
        <v>72</v>
      </c>
      <c r="D18" s="46">
        <v>0</v>
      </c>
      <c r="E18" s="17">
        <v>0</v>
      </c>
      <c r="F18" s="54" t="s">
        <v>76</v>
      </c>
    </row>
    <row r="19" spans="1:6" ht="19" x14ac:dyDescent="0.2">
      <c r="A19" s="55"/>
      <c r="B19" s="55"/>
      <c r="C19" s="45" t="s">
        <v>73</v>
      </c>
      <c r="D19" s="46">
        <v>0</v>
      </c>
      <c r="E19" s="17">
        <v>0</v>
      </c>
      <c r="F19" s="55"/>
    </row>
    <row r="20" spans="1:6" ht="19" x14ac:dyDescent="0.2">
      <c r="A20" s="55"/>
      <c r="B20" s="55"/>
      <c r="C20" s="45" t="s">
        <v>74</v>
      </c>
      <c r="D20" s="46">
        <v>0</v>
      </c>
      <c r="E20" s="17">
        <v>0</v>
      </c>
      <c r="F20" s="55"/>
    </row>
    <row r="21" spans="1:6" ht="19" x14ac:dyDescent="0.2">
      <c r="A21" s="55"/>
      <c r="B21" s="55"/>
      <c r="C21" s="45" t="s">
        <v>75</v>
      </c>
      <c r="D21" s="46">
        <v>13</v>
      </c>
      <c r="E21" s="17">
        <v>79243818.909999996</v>
      </c>
      <c r="F21" s="55"/>
    </row>
    <row r="22" spans="1:6" ht="19" x14ac:dyDescent="0.2">
      <c r="A22" s="55"/>
      <c r="B22" s="55"/>
      <c r="C22" s="6" t="s">
        <v>47</v>
      </c>
      <c r="D22" s="47">
        <f>SUM(D18:D21)</f>
        <v>13</v>
      </c>
      <c r="E22" s="18">
        <f>SUM(E18:E21)</f>
        <v>79243818.909999996</v>
      </c>
      <c r="F22" s="55"/>
    </row>
    <row r="23" spans="1:6" ht="19" x14ac:dyDescent="0.2">
      <c r="A23" s="56"/>
      <c r="B23" s="56"/>
      <c r="C23" s="6" t="s">
        <v>77</v>
      </c>
      <c r="D23" s="47">
        <f>D12+D17+D22</f>
        <v>113</v>
      </c>
      <c r="E23" s="18">
        <f>E12+E17+E22</f>
        <v>2139829814.7599998</v>
      </c>
      <c r="F23" s="2" t="s">
        <v>78</v>
      </c>
    </row>
    <row r="24" spans="1:6" ht="19" x14ac:dyDescent="0.2">
      <c r="A24" s="54">
        <v>2</v>
      </c>
      <c r="B24" s="54" t="s">
        <v>177</v>
      </c>
      <c r="C24" s="45" t="s">
        <v>72</v>
      </c>
      <c r="D24" s="46">
        <v>0</v>
      </c>
      <c r="E24" s="17">
        <v>0</v>
      </c>
      <c r="F24" s="54" t="s">
        <v>79</v>
      </c>
    </row>
    <row r="25" spans="1:6" ht="19" x14ac:dyDescent="0.2">
      <c r="A25" s="55"/>
      <c r="B25" s="55"/>
      <c r="C25" s="45" t="s">
        <v>73</v>
      </c>
      <c r="D25" s="46">
        <v>3</v>
      </c>
      <c r="E25" s="17">
        <v>14748</v>
      </c>
      <c r="F25" s="55"/>
    </row>
    <row r="26" spans="1:6" ht="19" x14ac:dyDescent="0.2">
      <c r="A26" s="55"/>
      <c r="B26" s="55"/>
      <c r="C26" s="45" t="s">
        <v>74</v>
      </c>
      <c r="D26" s="46">
        <v>0</v>
      </c>
      <c r="E26" s="17">
        <v>0</v>
      </c>
      <c r="F26" s="55"/>
    </row>
    <row r="27" spans="1:6" ht="19" x14ac:dyDescent="0.2">
      <c r="A27" s="55"/>
      <c r="B27" s="55"/>
      <c r="C27" s="45" t="s">
        <v>75</v>
      </c>
      <c r="D27" s="46">
        <v>4</v>
      </c>
      <c r="E27" s="17">
        <f>16155192.4-E25</f>
        <v>16140444.4</v>
      </c>
      <c r="F27" s="55"/>
    </row>
    <row r="28" spans="1:6" ht="19" x14ac:dyDescent="0.2">
      <c r="A28" s="55"/>
      <c r="B28" s="55"/>
      <c r="C28" s="6" t="s">
        <v>47</v>
      </c>
      <c r="D28" s="47">
        <f>SUM(D25:D27)</f>
        <v>7</v>
      </c>
      <c r="E28" s="18">
        <f>SUM(E24:E27)</f>
        <v>16155192.4</v>
      </c>
      <c r="F28" s="56"/>
    </row>
    <row r="29" spans="1:6" ht="19" x14ac:dyDescent="0.2">
      <c r="A29" s="55"/>
      <c r="B29" s="55"/>
      <c r="C29" s="45" t="s">
        <v>72</v>
      </c>
      <c r="D29" s="46">
        <v>0</v>
      </c>
      <c r="E29" s="17">
        <v>0</v>
      </c>
      <c r="F29" s="54" t="s">
        <v>80</v>
      </c>
    </row>
    <row r="30" spans="1:6" ht="19" x14ac:dyDescent="0.2">
      <c r="A30" s="55"/>
      <c r="B30" s="55"/>
      <c r="C30" s="45" t="s">
        <v>73</v>
      </c>
      <c r="D30" s="46">
        <v>11</v>
      </c>
      <c r="E30" s="17">
        <v>129871054</v>
      </c>
      <c r="F30" s="55"/>
    </row>
    <row r="31" spans="1:6" ht="19" x14ac:dyDescent="0.2">
      <c r="A31" s="55"/>
      <c r="B31" s="55"/>
      <c r="C31" s="45" t="s">
        <v>74</v>
      </c>
      <c r="D31" s="46">
        <v>0</v>
      </c>
      <c r="E31" s="17">
        <v>0</v>
      </c>
      <c r="F31" s="55"/>
    </row>
    <row r="32" spans="1:6" ht="19" x14ac:dyDescent="0.2">
      <c r="A32" s="55"/>
      <c r="B32" s="55"/>
      <c r="C32" s="45" t="s">
        <v>75</v>
      </c>
      <c r="D32" s="46">
        <v>108</v>
      </c>
      <c r="E32" s="17">
        <f>2138929468.5-E30</f>
        <v>2009058414.5</v>
      </c>
      <c r="F32" s="55"/>
    </row>
    <row r="33" spans="1:6" ht="19" x14ac:dyDescent="0.2">
      <c r="A33" s="55"/>
      <c r="B33" s="55"/>
      <c r="C33" s="6" t="s">
        <v>47</v>
      </c>
      <c r="D33" s="47">
        <f>SUM(D29:D32)</f>
        <v>119</v>
      </c>
      <c r="E33" s="18">
        <f>SUM(E29:E32)</f>
        <v>2138929468.5</v>
      </c>
      <c r="F33" s="56"/>
    </row>
    <row r="34" spans="1:6" ht="19" x14ac:dyDescent="0.2">
      <c r="A34" s="55"/>
      <c r="B34" s="55"/>
      <c r="C34" s="45" t="s">
        <v>72</v>
      </c>
      <c r="D34" s="46">
        <v>0</v>
      </c>
      <c r="E34" s="17">
        <v>0</v>
      </c>
      <c r="F34" s="54" t="s">
        <v>76</v>
      </c>
    </row>
    <row r="35" spans="1:6" ht="19" x14ac:dyDescent="0.2">
      <c r="A35" s="55"/>
      <c r="B35" s="55"/>
      <c r="C35" s="45" t="s">
        <v>73</v>
      </c>
      <c r="D35" s="46">
        <v>0</v>
      </c>
      <c r="E35" s="17">
        <v>0</v>
      </c>
      <c r="F35" s="55"/>
    </row>
    <row r="36" spans="1:6" ht="19" x14ac:dyDescent="0.2">
      <c r="A36" s="55"/>
      <c r="B36" s="55"/>
      <c r="C36" s="45" t="s">
        <v>74</v>
      </c>
      <c r="D36" s="46">
        <v>0</v>
      </c>
      <c r="E36" s="17">
        <v>0</v>
      </c>
      <c r="F36" s="55"/>
    </row>
    <row r="37" spans="1:6" ht="19" x14ac:dyDescent="0.2">
      <c r="A37" s="55"/>
      <c r="B37" s="55"/>
      <c r="C37" s="45" t="s">
        <v>75</v>
      </c>
      <c r="D37" s="46">
        <v>2</v>
      </c>
      <c r="E37" s="17">
        <v>13783440</v>
      </c>
      <c r="F37" s="55"/>
    </row>
    <row r="38" spans="1:6" ht="19" x14ac:dyDescent="0.2">
      <c r="A38" s="55"/>
      <c r="B38" s="55"/>
      <c r="C38" s="6" t="s">
        <v>47</v>
      </c>
      <c r="D38" s="47">
        <f>SUM(D34:D37)</f>
        <v>2</v>
      </c>
      <c r="E38" s="18">
        <f>SUM(E34:E37)</f>
        <v>13783440</v>
      </c>
      <c r="F38" s="55"/>
    </row>
    <row r="39" spans="1:6" ht="19" x14ac:dyDescent="0.2">
      <c r="A39" s="56"/>
      <c r="B39" s="56"/>
      <c r="C39" s="6" t="s">
        <v>77</v>
      </c>
      <c r="D39" s="47">
        <f>D28+D33+D38</f>
        <v>128</v>
      </c>
      <c r="E39" s="18">
        <f>E28+E33+E38</f>
        <v>2168868100.9000001</v>
      </c>
      <c r="F39" s="2" t="s">
        <v>78</v>
      </c>
    </row>
    <row r="40" spans="1:6" ht="19" x14ac:dyDescent="0.2">
      <c r="A40" s="54">
        <v>3</v>
      </c>
      <c r="B40" s="54" t="s">
        <v>224</v>
      </c>
      <c r="C40" s="45" t="s">
        <v>72</v>
      </c>
      <c r="D40" s="46">
        <v>0</v>
      </c>
      <c r="E40" s="17">
        <v>0</v>
      </c>
      <c r="F40" s="54" t="s">
        <v>79</v>
      </c>
    </row>
    <row r="41" spans="1:6" ht="19" x14ac:dyDescent="0.2">
      <c r="A41" s="55"/>
      <c r="B41" s="55"/>
      <c r="C41" s="45" t="s">
        <v>73</v>
      </c>
      <c r="D41" s="46">
        <v>2</v>
      </c>
      <c r="E41" s="17">
        <v>197499</v>
      </c>
      <c r="F41" s="55"/>
    </row>
    <row r="42" spans="1:6" ht="19" x14ac:dyDescent="0.2">
      <c r="A42" s="55"/>
      <c r="B42" s="55"/>
      <c r="C42" s="45" t="s">
        <v>74</v>
      </c>
      <c r="D42" s="46">
        <v>0</v>
      </c>
      <c r="E42" s="17">
        <v>0</v>
      </c>
      <c r="F42" s="55"/>
    </row>
    <row r="43" spans="1:6" ht="19" x14ac:dyDescent="0.2">
      <c r="A43" s="55"/>
      <c r="B43" s="55"/>
      <c r="C43" s="45" t="s">
        <v>75</v>
      </c>
      <c r="D43" s="46">
        <v>2</v>
      </c>
      <c r="E43" s="17">
        <v>5097307.0999999996</v>
      </c>
      <c r="F43" s="55"/>
    </row>
    <row r="44" spans="1:6" ht="19" x14ac:dyDescent="0.2">
      <c r="A44" s="55"/>
      <c r="B44" s="55"/>
      <c r="C44" s="6" t="s">
        <v>47</v>
      </c>
      <c r="D44" s="47">
        <f>SUM(D41:D43)</f>
        <v>4</v>
      </c>
      <c r="E44" s="18">
        <f>SUM(E40:E43)</f>
        <v>5294806.0999999996</v>
      </c>
      <c r="F44" s="56"/>
    </row>
    <row r="45" spans="1:6" ht="19" x14ac:dyDescent="0.2">
      <c r="A45" s="55"/>
      <c r="B45" s="55"/>
      <c r="C45" s="45" t="s">
        <v>72</v>
      </c>
      <c r="D45" s="46">
        <v>0</v>
      </c>
      <c r="E45" s="17">
        <v>0</v>
      </c>
      <c r="F45" s="54" t="s">
        <v>80</v>
      </c>
    </row>
    <row r="46" spans="1:6" ht="19" x14ac:dyDescent="0.2">
      <c r="A46" s="55"/>
      <c r="B46" s="55"/>
      <c r="C46" s="45" t="s">
        <v>73</v>
      </c>
      <c r="D46" s="46">
        <v>5</v>
      </c>
      <c r="E46" s="17">
        <v>3789365</v>
      </c>
      <c r="F46" s="55"/>
    </row>
    <row r="47" spans="1:6" ht="19" x14ac:dyDescent="0.2">
      <c r="A47" s="55"/>
      <c r="B47" s="55"/>
      <c r="C47" s="45" t="s">
        <v>74</v>
      </c>
      <c r="D47" s="46">
        <v>0</v>
      </c>
      <c r="E47" s="17">
        <v>0</v>
      </c>
      <c r="F47" s="55"/>
    </row>
    <row r="48" spans="1:6" ht="19" x14ac:dyDescent="0.2">
      <c r="A48" s="55"/>
      <c r="B48" s="55"/>
      <c r="C48" s="45" t="s">
        <v>75</v>
      </c>
      <c r="D48" s="46">
        <v>110</v>
      </c>
      <c r="E48" s="17">
        <v>3192281176.6999998</v>
      </c>
      <c r="F48" s="55"/>
    </row>
    <row r="49" spans="1:6" ht="19" x14ac:dyDescent="0.2">
      <c r="A49" s="55"/>
      <c r="B49" s="55"/>
      <c r="C49" s="6" t="s">
        <v>47</v>
      </c>
      <c r="D49" s="47">
        <f>SUM(D45:D48)</f>
        <v>115</v>
      </c>
      <c r="E49" s="18">
        <f>SUM(E45:E48)</f>
        <v>3196070541.6999998</v>
      </c>
      <c r="F49" s="56"/>
    </row>
    <row r="50" spans="1:6" ht="19" x14ac:dyDescent="0.2">
      <c r="A50" s="55"/>
      <c r="B50" s="55"/>
      <c r="C50" s="45" t="s">
        <v>72</v>
      </c>
      <c r="D50" s="46">
        <v>0</v>
      </c>
      <c r="E50" s="17">
        <v>0</v>
      </c>
      <c r="F50" s="54" t="s">
        <v>76</v>
      </c>
    </row>
    <row r="51" spans="1:6" ht="19" x14ac:dyDescent="0.2">
      <c r="A51" s="55"/>
      <c r="B51" s="55"/>
      <c r="C51" s="45" t="s">
        <v>73</v>
      </c>
      <c r="D51" s="46">
        <v>3</v>
      </c>
      <c r="E51" s="17">
        <v>6590800</v>
      </c>
      <c r="F51" s="55"/>
    </row>
    <row r="52" spans="1:6" ht="19" x14ac:dyDescent="0.2">
      <c r="A52" s="55"/>
      <c r="B52" s="55"/>
      <c r="C52" s="45" t="s">
        <v>74</v>
      </c>
      <c r="D52" s="46">
        <v>0</v>
      </c>
      <c r="E52" s="17">
        <v>0</v>
      </c>
      <c r="F52" s="55"/>
    </row>
    <row r="53" spans="1:6" ht="19" x14ac:dyDescent="0.2">
      <c r="A53" s="55"/>
      <c r="B53" s="55"/>
      <c r="C53" s="45" t="s">
        <v>75</v>
      </c>
      <c r="D53" s="46">
        <v>8</v>
      </c>
      <c r="E53" s="17">
        <v>103069170</v>
      </c>
      <c r="F53" s="55"/>
    </row>
    <row r="54" spans="1:6" ht="19" x14ac:dyDescent="0.2">
      <c r="A54" s="55"/>
      <c r="B54" s="55"/>
      <c r="C54" s="6" t="s">
        <v>47</v>
      </c>
      <c r="D54" s="47">
        <f>SUM(D50:D53)</f>
        <v>11</v>
      </c>
      <c r="E54" s="18">
        <f>SUM(E50:E53)</f>
        <v>109659970</v>
      </c>
      <c r="F54" s="55"/>
    </row>
    <row r="55" spans="1:6" ht="19" x14ac:dyDescent="0.2">
      <c r="A55" s="56"/>
      <c r="B55" s="56"/>
      <c r="C55" s="6" t="s">
        <v>77</v>
      </c>
      <c r="D55" s="47">
        <f>D44+D49+D54</f>
        <v>130</v>
      </c>
      <c r="E55" s="18">
        <f>E44+E49+E54</f>
        <v>3311025317.7999997</v>
      </c>
      <c r="F55" s="2" t="s">
        <v>78</v>
      </c>
    </row>
    <row r="56" spans="1:6" ht="19" x14ac:dyDescent="0.2">
      <c r="A56" s="54">
        <v>4</v>
      </c>
      <c r="B56" s="54" t="s">
        <v>279</v>
      </c>
      <c r="C56" s="45" t="s">
        <v>72</v>
      </c>
      <c r="D56" s="46">
        <v>0</v>
      </c>
      <c r="E56" s="17">
        <v>0</v>
      </c>
      <c r="F56" s="54" t="s">
        <v>79</v>
      </c>
    </row>
    <row r="57" spans="1:6" ht="19" x14ac:dyDescent="0.2">
      <c r="A57" s="55"/>
      <c r="B57" s="55"/>
      <c r="C57" s="45" t="s">
        <v>73</v>
      </c>
      <c r="D57" s="46">
        <v>1</v>
      </c>
      <c r="E57" s="17">
        <v>2421110</v>
      </c>
      <c r="F57" s="55"/>
    </row>
    <row r="58" spans="1:6" ht="19" x14ac:dyDescent="0.2">
      <c r="A58" s="55"/>
      <c r="B58" s="55"/>
      <c r="C58" s="45" t="s">
        <v>74</v>
      </c>
      <c r="D58" s="46">
        <v>0</v>
      </c>
      <c r="E58" s="17">
        <v>0</v>
      </c>
      <c r="F58" s="55"/>
    </row>
    <row r="59" spans="1:6" ht="19" x14ac:dyDescent="0.2">
      <c r="A59" s="55"/>
      <c r="B59" s="55"/>
      <c r="C59" s="45" t="s">
        <v>75</v>
      </c>
      <c r="D59" s="46">
        <v>0</v>
      </c>
      <c r="E59" s="17">
        <v>0</v>
      </c>
      <c r="F59" s="55"/>
    </row>
    <row r="60" spans="1:6" ht="19" x14ac:dyDescent="0.2">
      <c r="A60" s="55"/>
      <c r="B60" s="55"/>
      <c r="C60" s="6" t="s">
        <v>47</v>
      </c>
      <c r="D60" s="47">
        <f>SUM(D57:D59)</f>
        <v>1</v>
      </c>
      <c r="E60" s="18">
        <f>SUM(E56:E59)</f>
        <v>2421110</v>
      </c>
      <c r="F60" s="56"/>
    </row>
    <row r="61" spans="1:6" ht="19" x14ac:dyDescent="0.2">
      <c r="A61" s="55"/>
      <c r="B61" s="55"/>
      <c r="C61" s="45" t="s">
        <v>72</v>
      </c>
      <c r="D61" s="46">
        <v>11</v>
      </c>
      <c r="E61" s="17">
        <v>1534235440</v>
      </c>
      <c r="F61" s="54" t="s">
        <v>80</v>
      </c>
    </row>
    <row r="62" spans="1:6" ht="19" x14ac:dyDescent="0.2">
      <c r="A62" s="55"/>
      <c r="B62" s="55"/>
      <c r="C62" s="45" t="s">
        <v>73</v>
      </c>
      <c r="D62" s="46">
        <v>19</v>
      </c>
      <c r="E62" s="17">
        <v>105453600</v>
      </c>
      <c r="F62" s="55"/>
    </row>
    <row r="63" spans="1:6" ht="19" x14ac:dyDescent="0.2">
      <c r="A63" s="55"/>
      <c r="B63" s="55"/>
      <c r="C63" s="45" t="s">
        <v>74</v>
      </c>
      <c r="D63" s="46">
        <v>0</v>
      </c>
      <c r="E63" s="17">
        <v>0</v>
      </c>
      <c r="F63" s="55"/>
    </row>
    <row r="64" spans="1:6" ht="19" x14ac:dyDescent="0.2">
      <c r="A64" s="55"/>
      <c r="B64" s="55"/>
      <c r="C64" s="45" t="s">
        <v>75</v>
      </c>
      <c r="D64" s="46">
        <v>35</v>
      </c>
      <c r="E64" s="17">
        <v>1742093748.99</v>
      </c>
      <c r="F64" s="55"/>
    </row>
    <row r="65" spans="1:6" ht="19" x14ac:dyDescent="0.2">
      <c r="A65" s="55"/>
      <c r="B65" s="55"/>
      <c r="C65" s="6" t="s">
        <v>47</v>
      </c>
      <c r="D65" s="47">
        <f>SUM(D61:D64)</f>
        <v>65</v>
      </c>
      <c r="E65" s="18">
        <f>SUM(E61:E64)</f>
        <v>3381782788.9899998</v>
      </c>
      <c r="F65" s="56"/>
    </row>
    <row r="66" spans="1:6" ht="19" x14ac:dyDescent="0.2">
      <c r="A66" s="55"/>
      <c r="B66" s="55"/>
      <c r="C66" s="45" t="s">
        <v>72</v>
      </c>
      <c r="D66" s="46">
        <v>2</v>
      </c>
      <c r="E66" s="17">
        <f>+'4-илова'!F24</f>
        <v>116620000</v>
      </c>
      <c r="F66" s="54" t="s">
        <v>76</v>
      </c>
    </row>
    <row r="67" spans="1:6" ht="19" x14ac:dyDescent="0.2">
      <c r="A67" s="55"/>
      <c r="B67" s="55"/>
      <c r="C67" s="45" t="s">
        <v>73</v>
      </c>
      <c r="D67" s="46">
        <v>1</v>
      </c>
      <c r="E67" s="17">
        <v>1260000</v>
      </c>
      <c r="F67" s="55"/>
    </row>
    <row r="68" spans="1:6" ht="19" x14ac:dyDescent="0.2">
      <c r="A68" s="55"/>
      <c r="B68" s="55"/>
      <c r="C68" s="45" t="s">
        <v>74</v>
      </c>
      <c r="D68" s="46">
        <v>0</v>
      </c>
      <c r="E68" s="17">
        <v>0</v>
      </c>
      <c r="F68" s="55"/>
    </row>
    <row r="69" spans="1:6" ht="19" x14ac:dyDescent="0.2">
      <c r="A69" s="55"/>
      <c r="B69" s="55"/>
      <c r="C69" s="45" t="s">
        <v>75</v>
      </c>
      <c r="D69" s="46">
        <v>8</v>
      </c>
      <c r="E69" s="17"/>
      <c r="F69" s="55"/>
    </row>
    <row r="70" spans="1:6" ht="19" x14ac:dyDescent="0.2">
      <c r="A70" s="55"/>
      <c r="B70" s="55"/>
      <c r="C70" s="6" t="s">
        <v>47</v>
      </c>
      <c r="D70" s="47">
        <f>SUM(D66:D69)</f>
        <v>11</v>
      </c>
      <c r="E70" s="18">
        <f>SUM(E66:E69)</f>
        <v>117880000</v>
      </c>
      <c r="F70" s="55"/>
    </row>
    <row r="71" spans="1:6" ht="19" x14ac:dyDescent="0.2">
      <c r="A71" s="56"/>
      <c r="B71" s="56"/>
      <c r="C71" s="6" t="s">
        <v>77</v>
      </c>
      <c r="D71" s="47">
        <f>D60+D65+D70</f>
        <v>77</v>
      </c>
      <c r="E71" s="18">
        <f>E60+E65+E70</f>
        <v>3502083898.9899998</v>
      </c>
      <c r="F71" s="2" t="s">
        <v>78</v>
      </c>
    </row>
  </sheetData>
  <mergeCells count="27">
    <mergeCell ref="A56:A71"/>
    <mergeCell ref="B56:B71"/>
    <mergeCell ref="F56:F60"/>
    <mergeCell ref="F61:F65"/>
    <mergeCell ref="F66:F70"/>
    <mergeCell ref="A40:A55"/>
    <mergeCell ref="B40:B55"/>
    <mergeCell ref="F40:F44"/>
    <mergeCell ref="F45:F49"/>
    <mergeCell ref="F50:F54"/>
    <mergeCell ref="A3:F3"/>
    <mergeCell ref="A4:F4"/>
    <mergeCell ref="F8:F12"/>
    <mergeCell ref="F13:F17"/>
    <mergeCell ref="A6:A7"/>
    <mergeCell ref="B6:B7"/>
    <mergeCell ref="C6:C7"/>
    <mergeCell ref="D6:E6"/>
    <mergeCell ref="F6:F7"/>
    <mergeCell ref="B8:B23"/>
    <mergeCell ref="A8:A23"/>
    <mergeCell ref="F18:F22"/>
    <mergeCell ref="A24:A39"/>
    <mergeCell ref="B24:B39"/>
    <mergeCell ref="F24:F28"/>
    <mergeCell ref="F29:F33"/>
    <mergeCell ref="F34:F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1"/>
  <sheetViews>
    <sheetView tabSelected="1" topLeftCell="A3" zoomScale="85" zoomScaleNormal="85" workbookViewId="0">
      <selection activeCell="J40" sqref="J40"/>
    </sheetView>
  </sheetViews>
  <sheetFormatPr baseColWidth="10" defaultColWidth="9.1640625" defaultRowHeight="18" x14ac:dyDescent="0.2"/>
  <cols>
    <col min="1" max="1" width="11" style="1" customWidth="1"/>
    <col min="2" max="2" width="12.5" style="1" customWidth="1"/>
    <col min="3" max="3" width="33.33203125" style="1" customWidth="1"/>
    <col min="4" max="4" width="27" style="1" customWidth="1"/>
    <col min="5" max="5" width="24.33203125" style="1" customWidth="1"/>
    <col min="6" max="6" width="18.6640625" style="1" customWidth="1"/>
    <col min="7" max="7" width="29.33203125" style="1" customWidth="1"/>
    <col min="8" max="8" width="52.1640625" style="1" customWidth="1"/>
    <col min="9" max="9" width="21.6640625" style="1" customWidth="1"/>
    <col min="10" max="10" width="25.1640625" style="1" customWidth="1"/>
    <col min="11" max="16384" width="9.1640625" style="1"/>
  </cols>
  <sheetData>
    <row r="1" spans="1:10" x14ac:dyDescent="0.2">
      <c r="J1" s="5" t="s">
        <v>261</v>
      </c>
    </row>
    <row r="3" spans="1:10" ht="58.5" customHeight="1" x14ac:dyDescent="0.2">
      <c r="A3" s="48" t="s">
        <v>271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49" t="s">
        <v>44</v>
      </c>
      <c r="B4" s="49"/>
      <c r="C4" s="49"/>
      <c r="D4" s="49"/>
      <c r="E4" s="49"/>
      <c r="F4" s="49"/>
      <c r="G4" s="49"/>
      <c r="H4" s="49"/>
      <c r="I4" s="49"/>
      <c r="J4" s="49"/>
    </row>
    <row r="6" spans="1:10" ht="48" customHeight="1" x14ac:dyDescent="0.2">
      <c r="A6" s="50" t="s">
        <v>45</v>
      </c>
      <c r="B6" s="50" t="s">
        <v>65</v>
      </c>
      <c r="C6" s="50" t="s">
        <v>81</v>
      </c>
      <c r="D6" s="50" t="s">
        <v>82</v>
      </c>
      <c r="E6" s="50" t="s">
        <v>83</v>
      </c>
      <c r="F6" s="52" t="s">
        <v>84</v>
      </c>
      <c r="G6" s="50" t="s">
        <v>85</v>
      </c>
      <c r="H6" s="50" t="s">
        <v>59</v>
      </c>
      <c r="I6" s="50"/>
      <c r="J6" s="50" t="s">
        <v>86</v>
      </c>
    </row>
    <row r="7" spans="1:10" ht="50.25" customHeight="1" x14ac:dyDescent="0.2">
      <c r="A7" s="50"/>
      <c r="B7" s="50"/>
      <c r="C7" s="50"/>
      <c r="D7" s="50"/>
      <c r="E7" s="50"/>
      <c r="F7" s="53"/>
      <c r="G7" s="50"/>
      <c r="H7" s="6" t="s">
        <v>62</v>
      </c>
      <c r="I7" s="6" t="s">
        <v>63</v>
      </c>
      <c r="J7" s="50"/>
    </row>
    <row r="8" spans="1:10" ht="50.25" customHeight="1" x14ac:dyDescent="0.2">
      <c r="A8" s="57" t="s">
        <v>327</v>
      </c>
      <c r="B8" s="58"/>
      <c r="C8" s="58"/>
      <c r="D8" s="58"/>
      <c r="E8" s="58"/>
      <c r="F8" s="83"/>
      <c r="G8" s="58"/>
      <c r="H8" s="58"/>
      <c r="I8" s="58"/>
      <c r="J8" s="59"/>
    </row>
    <row r="9" spans="1:10" ht="38" x14ac:dyDescent="0.2">
      <c r="A9" s="2">
        <v>1</v>
      </c>
      <c r="B9" s="2" t="s">
        <v>177</v>
      </c>
      <c r="C9" s="39" t="s">
        <v>314</v>
      </c>
      <c r="D9" s="2" t="s">
        <v>234</v>
      </c>
      <c r="E9" s="2" t="s">
        <v>89</v>
      </c>
      <c r="F9" s="17">
        <v>15776000</v>
      </c>
      <c r="G9" s="36" t="s">
        <v>280</v>
      </c>
      <c r="H9" s="2" t="s">
        <v>281</v>
      </c>
      <c r="I9" s="36" t="s">
        <v>282</v>
      </c>
      <c r="J9" s="2" t="s">
        <v>304</v>
      </c>
    </row>
    <row r="10" spans="1:10" ht="38" x14ac:dyDescent="0.2">
      <c r="A10" s="2">
        <v>1</v>
      </c>
      <c r="B10" s="60" t="s">
        <v>279</v>
      </c>
      <c r="C10" s="39" t="s">
        <v>315</v>
      </c>
      <c r="D10" s="2" t="s">
        <v>234</v>
      </c>
      <c r="E10" s="2" t="s">
        <v>89</v>
      </c>
      <c r="F10" s="17">
        <v>141400000</v>
      </c>
      <c r="G10" s="36" t="s">
        <v>283</v>
      </c>
      <c r="H10" s="42" t="s">
        <v>287</v>
      </c>
      <c r="I10" s="41">
        <v>201354154</v>
      </c>
      <c r="J10" s="2" t="s">
        <v>305</v>
      </c>
    </row>
    <row r="11" spans="1:10" ht="19" x14ac:dyDescent="0.2">
      <c r="A11" s="2">
        <v>2</v>
      </c>
      <c r="B11" s="60"/>
      <c r="C11" s="39" t="s">
        <v>316</v>
      </c>
      <c r="D11" s="2" t="s">
        <v>234</v>
      </c>
      <c r="E11" s="2" t="s">
        <v>89</v>
      </c>
      <c r="F11" s="17">
        <v>83200000</v>
      </c>
      <c r="G11" s="36" t="s">
        <v>284</v>
      </c>
      <c r="H11" s="42" t="s">
        <v>287</v>
      </c>
      <c r="I11" s="36">
        <v>201354154</v>
      </c>
      <c r="J11" s="2" t="s">
        <v>306</v>
      </c>
    </row>
    <row r="12" spans="1:10" ht="38" x14ac:dyDescent="0.2">
      <c r="A12" s="2">
        <v>3</v>
      </c>
      <c r="B12" s="60"/>
      <c r="C12" s="39" t="s">
        <v>315</v>
      </c>
      <c r="D12" s="2" t="s">
        <v>234</v>
      </c>
      <c r="E12" s="2" t="s">
        <v>89</v>
      </c>
      <c r="F12" s="17">
        <v>94400000</v>
      </c>
      <c r="G12" s="36" t="s">
        <v>285</v>
      </c>
      <c r="H12" s="42" t="s">
        <v>287</v>
      </c>
      <c r="I12" s="41">
        <v>201354154</v>
      </c>
      <c r="J12" s="2" t="s">
        <v>307</v>
      </c>
    </row>
    <row r="13" spans="1:10" ht="19" x14ac:dyDescent="0.2">
      <c r="A13" s="2">
        <v>4</v>
      </c>
      <c r="B13" s="60"/>
      <c r="C13" s="39" t="s">
        <v>317</v>
      </c>
      <c r="D13" s="2" t="s">
        <v>234</v>
      </c>
      <c r="E13" s="2" t="s">
        <v>89</v>
      </c>
      <c r="F13" s="17">
        <v>266250000</v>
      </c>
      <c r="G13" s="36" t="s">
        <v>289</v>
      </c>
      <c r="H13" s="2" t="s">
        <v>288</v>
      </c>
      <c r="I13" s="36" t="s">
        <v>286</v>
      </c>
      <c r="J13" s="2" t="s">
        <v>308</v>
      </c>
    </row>
    <row r="14" spans="1:10" ht="38" x14ac:dyDescent="0.2">
      <c r="A14" s="2">
        <v>5</v>
      </c>
      <c r="B14" s="60"/>
      <c r="C14" s="39" t="s">
        <v>316</v>
      </c>
      <c r="D14" s="2" t="s">
        <v>234</v>
      </c>
      <c r="E14" s="2" t="s">
        <v>89</v>
      </c>
      <c r="F14" s="17">
        <v>76800000</v>
      </c>
      <c r="G14" s="36" t="s">
        <v>290</v>
      </c>
      <c r="H14" s="2" t="s">
        <v>287</v>
      </c>
      <c r="I14" s="41">
        <v>201354154</v>
      </c>
      <c r="J14" s="2" t="s">
        <v>305</v>
      </c>
    </row>
    <row r="15" spans="1:10" ht="19" x14ac:dyDescent="0.2">
      <c r="A15" s="2">
        <v>6</v>
      </c>
      <c r="B15" s="60"/>
      <c r="C15" s="39" t="s">
        <v>318</v>
      </c>
      <c r="D15" s="2" t="s">
        <v>234</v>
      </c>
      <c r="E15" s="2" t="s">
        <v>89</v>
      </c>
      <c r="F15" s="17">
        <v>121800000</v>
      </c>
      <c r="G15" s="36" t="s">
        <v>292</v>
      </c>
      <c r="H15" s="2" t="s">
        <v>291</v>
      </c>
      <c r="I15" s="36" t="s">
        <v>293</v>
      </c>
      <c r="J15" s="2" t="s">
        <v>309</v>
      </c>
    </row>
    <row r="16" spans="1:10" ht="19" x14ac:dyDescent="0.2">
      <c r="A16" s="2">
        <v>7</v>
      </c>
      <c r="B16" s="60"/>
      <c r="C16" s="39" t="s">
        <v>318</v>
      </c>
      <c r="D16" s="2" t="s">
        <v>234</v>
      </c>
      <c r="E16" s="2" t="s">
        <v>89</v>
      </c>
      <c r="F16" s="17">
        <v>43796480</v>
      </c>
      <c r="G16" s="36" t="s">
        <v>294</v>
      </c>
      <c r="H16" s="2" t="s">
        <v>295</v>
      </c>
      <c r="I16" s="36" t="s">
        <v>296</v>
      </c>
      <c r="J16" s="2" t="s">
        <v>310</v>
      </c>
    </row>
    <row r="17" spans="1:10" ht="19" x14ac:dyDescent="0.2">
      <c r="A17" s="2">
        <v>8</v>
      </c>
      <c r="B17" s="60"/>
      <c r="C17" s="39" t="s">
        <v>318</v>
      </c>
      <c r="D17" s="2" t="s">
        <v>234</v>
      </c>
      <c r="E17" s="2" t="s">
        <v>89</v>
      </c>
      <c r="F17" s="17">
        <v>31648960</v>
      </c>
      <c r="G17" s="36" t="s">
        <v>297</v>
      </c>
      <c r="H17" s="2" t="s">
        <v>295</v>
      </c>
      <c r="I17" s="36" t="s">
        <v>296</v>
      </c>
      <c r="J17" s="2" t="s">
        <v>311</v>
      </c>
    </row>
    <row r="18" spans="1:10" ht="19" x14ac:dyDescent="0.2">
      <c r="A18" s="2">
        <v>9</v>
      </c>
      <c r="B18" s="60"/>
      <c r="C18" s="39" t="s">
        <v>319</v>
      </c>
      <c r="D18" s="2" t="s">
        <v>234</v>
      </c>
      <c r="E18" s="2" t="s">
        <v>89</v>
      </c>
      <c r="F18" s="17">
        <v>603184000</v>
      </c>
      <c r="G18" s="36" t="s">
        <v>299</v>
      </c>
      <c r="H18" s="2" t="s">
        <v>298</v>
      </c>
      <c r="I18" s="36" t="s">
        <v>300</v>
      </c>
      <c r="J18" s="2" t="s">
        <v>312</v>
      </c>
    </row>
    <row r="19" spans="1:10" ht="19" x14ac:dyDescent="0.2">
      <c r="A19" s="2">
        <v>10</v>
      </c>
      <c r="B19" s="60"/>
      <c r="C19" s="39" t="s">
        <v>318</v>
      </c>
      <c r="D19" s="2" t="s">
        <v>234</v>
      </c>
      <c r="E19" s="2" t="s">
        <v>89</v>
      </c>
      <c r="F19" s="17">
        <v>55980000</v>
      </c>
      <c r="G19" s="36" t="s">
        <v>303</v>
      </c>
      <c r="H19" s="2" t="s">
        <v>301</v>
      </c>
      <c r="I19" s="36" t="s">
        <v>302</v>
      </c>
      <c r="J19" s="2" t="s">
        <v>313</v>
      </c>
    </row>
    <row r="20" spans="1:10" x14ac:dyDescent="0.2">
      <c r="A20" s="6"/>
      <c r="B20" s="6"/>
      <c r="C20" s="44"/>
      <c r="D20" s="6"/>
      <c r="E20" s="6"/>
      <c r="F20" s="18">
        <f>+SUM(F9:F19)</f>
        <v>1534235440</v>
      </c>
      <c r="G20" s="37"/>
      <c r="H20" s="6"/>
      <c r="I20" s="37"/>
      <c r="J20" s="6"/>
    </row>
    <row r="21" spans="1:10" x14ac:dyDescent="0.2">
      <c r="A21" s="57" t="s">
        <v>326</v>
      </c>
      <c r="B21" s="58"/>
      <c r="C21" s="58"/>
      <c r="D21" s="58"/>
      <c r="E21" s="58"/>
      <c r="F21" s="58"/>
      <c r="G21" s="58"/>
      <c r="H21" s="58"/>
      <c r="I21" s="58"/>
      <c r="J21" s="59"/>
    </row>
    <row r="22" spans="1:10" s="43" customFormat="1" ht="38" x14ac:dyDescent="0.2">
      <c r="A22" s="2">
        <v>1</v>
      </c>
      <c r="B22" s="54" t="s">
        <v>279</v>
      </c>
      <c r="C22" s="2" t="s">
        <v>322</v>
      </c>
      <c r="D22" s="2" t="s">
        <v>235</v>
      </c>
      <c r="E22" s="2" t="s">
        <v>89</v>
      </c>
      <c r="F22" s="17">
        <v>58420000</v>
      </c>
      <c r="G22" s="36" t="s">
        <v>323</v>
      </c>
      <c r="H22" s="2" t="s">
        <v>324</v>
      </c>
      <c r="I22" s="41">
        <v>303436371</v>
      </c>
      <c r="J22" s="2" t="s">
        <v>328</v>
      </c>
    </row>
    <row r="23" spans="1:10" s="43" customFormat="1" ht="19" x14ac:dyDescent="0.2">
      <c r="A23" s="2">
        <v>2</v>
      </c>
      <c r="B23" s="56"/>
      <c r="C23" s="2" t="s">
        <v>322</v>
      </c>
      <c r="D23" s="43" t="s">
        <v>235</v>
      </c>
      <c r="E23" s="2" t="s">
        <v>89</v>
      </c>
      <c r="F23" s="17">
        <v>58200000</v>
      </c>
      <c r="G23" s="36" t="s">
        <v>325</v>
      </c>
      <c r="H23" s="2" t="s">
        <v>324</v>
      </c>
      <c r="I23" s="41">
        <v>303436371</v>
      </c>
      <c r="J23" s="2" t="s">
        <v>328</v>
      </c>
    </row>
    <row r="24" spans="1:10" ht="19" x14ac:dyDescent="0.2">
      <c r="A24" s="2"/>
      <c r="B24" s="39"/>
      <c r="C24" s="39"/>
      <c r="D24" s="6" t="s">
        <v>87</v>
      </c>
      <c r="E24" s="6" t="s">
        <v>78</v>
      </c>
      <c r="F24" s="18">
        <f>+SUM(F22:F23)</f>
        <v>116620000</v>
      </c>
      <c r="G24" s="18" t="s">
        <v>78</v>
      </c>
      <c r="H24" s="6" t="s">
        <v>78</v>
      </c>
      <c r="I24" s="6" t="s">
        <v>78</v>
      </c>
      <c r="J24" s="6" t="s">
        <v>78</v>
      </c>
    </row>
    <row r="25" spans="1:10" x14ac:dyDescent="0.2">
      <c r="A25" s="13"/>
      <c r="B25" s="13"/>
      <c r="C25" s="13"/>
      <c r="D25" s="13"/>
      <c r="E25" s="13"/>
      <c r="F25" s="8"/>
      <c r="G25" s="13"/>
      <c r="H25" s="13"/>
      <c r="I25" s="13"/>
      <c r="J25" s="13"/>
    </row>
    <row r="26" spans="1:10" ht="48" customHeight="1" x14ac:dyDescent="0.2"/>
    <row r="61" spans="4:5" x14ac:dyDescent="0.2">
      <c r="D61" s="1">
        <v>11</v>
      </c>
    </row>
    <row r="64" spans="4:5" x14ac:dyDescent="0.2">
      <c r="E64" s="1">
        <v>1303880242.8800001</v>
      </c>
    </row>
    <row r="71" spans="5:5" x14ac:dyDescent="0.2">
      <c r="E71" s="1">
        <f>E60+E65+E70</f>
        <v>0</v>
      </c>
    </row>
  </sheetData>
  <mergeCells count="15">
    <mergeCell ref="A3:J3"/>
    <mergeCell ref="A4:J4"/>
    <mergeCell ref="A6:A7"/>
    <mergeCell ref="B6:B7"/>
    <mergeCell ref="C6:C7"/>
    <mergeCell ref="D6:D7"/>
    <mergeCell ref="E6:E7"/>
    <mergeCell ref="F6:F7"/>
    <mergeCell ref="G6:G7"/>
    <mergeCell ref="H6:I6"/>
    <mergeCell ref="A8:J8"/>
    <mergeCell ref="B10:B19"/>
    <mergeCell ref="B22:B23"/>
    <mergeCell ref="A21:J21"/>
    <mergeCell ref="J6:J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4"/>
  <sheetViews>
    <sheetView tabSelected="1" topLeftCell="A32" zoomScale="70" zoomScaleNormal="70" workbookViewId="0">
      <selection activeCell="J40" sqref="J40"/>
    </sheetView>
  </sheetViews>
  <sheetFormatPr baseColWidth="10" defaultColWidth="9.1640625" defaultRowHeight="18" x14ac:dyDescent="0.2"/>
  <cols>
    <col min="1" max="1" width="11.83203125" style="1" customWidth="1"/>
    <col min="2" max="2" width="15" style="1" customWidth="1"/>
    <col min="3" max="3" width="34.5" style="1" customWidth="1"/>
    <col min="4" max="4" width="23.83203125" style="1" customWidth="1"/>
    <col min="5" max="6" width="23.5" style="1" customWidth="1"/>
    <col min="7" max="7" width="31.33203125" style="1" customWidth="1"/>
    <col min="8" max="8" width="42.5" style="1" customWidth="1"/>
    <col min="9" max="9" width="33.83203125" style="1" customWidth="1"/>
    <col min="10" max="10" width="28.5" style="1" customWidth="1"/>
    <col min="11" max="16384" width="9.1640625" style="1"/>
  </cols>
  <sheetData>
    <row r="1" spans="1:10" x14ac:dyDescent="0.2">
      <c r="J1" s="3" t="s">
        <v>262</v>
      </c>
    </row>
    <row r="3" spans="1:10" ht="54" customHeight="1" x14ac:dyDescent="0.2">
      <c r="A3" s="48" t="s">
        <v>329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49" t="s">
        <v>44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x14ac:dyDescent="0.2">
      <c r="J5" s="9" t="s">
        <v>88</v>
      </c>
    </row>
    <row r="6" spans="1:10" ht="34.5" customHeight="1" x14ac:dyDescent="0.2">
      <c r="A6" s="50" t="s">
        <v>45</v>
      </c>
      <c r="B6" s="50" t="s">
        <v>65</v>
      </c>
      <c r="C6" s="50" t="s">
        <v>81</v>
      </c>
      <c r="D6" s="50" t="s">
        <v>82</v>
      </c>
      <c r="E6" s="50" t="s">
        <v>83</v>
      </c>
      <c r="F6" s="52" t="s">
        <v>84</v>
      </c>
      <c r="G6" s="50" t="s">
        <v>85</v>
      </c>
      <c r="H6" s="50" t="s">
        <v>59</v>
      </c>
      <c r="I6" s="50"/>
      <c r="J6" s="50" t="s">
        <v>86</v>
      </c>
    </row>
    <row r="7" spans="1:10" ht="72.75" customHeight="1" x14ac:dyDescent="0.2">
      <c r="A7" s="50"/>
      <c r="B7" s="50"/>
      <c r="C7" s="50"/>
      <c r="D7" s="50"/>
      <c r="E7" s="50"/>
      <c r="F7" s="53"/>
      <c r="G7" s="50"/>
      <c r="H7" s="6" t="s">
        <v>62</v>
      </c>
      <c r="I7" s="6" t="s">
        <v>63</v>
      </c>
      <c r="J7" s="50"/>
    </row>
    <row r="8" spans="1:10" ht="57.75" customHeight="1" x14ac:dyDescent="0.2">
      <c r="A8" s="2">
        <v>1</v>
      </c>
      <c r="B8" s="54" t="s">
        <v>71</v>
      </c>
      <c r="C8" s="34" t="s">
        <v>13</v>
      </c>
      <c r="D8" s="2" t="s">
        <v>91</v>
      </c>
      <c r="E8" s="2" t="s">
        <v>89</v>
      </c>
      <c r="F8" s="82">
        <v>7000000</v>
      </c>
      <c r="G8" s="2" t="s">
        <v>27</v>
      </c>
      <c r="H8" s="35" t="s">
        <v>10</v>
      </c>
      <c r="I8" s="36" t="s">
        <v>28</v>
      </c>
      <c r="J8" s="19">
        <v>50</v>
      </c>
    </row>
    <row r="9" spans="1:10" ht="19" x14ac:dyDescent="0.2">
      <c r="A9" s="2">
        <v>2</v>
      </c>
      <c r="B9" s="55"/>
      <c r="C9" s="34" t="s">
        <v>14</v>
      </c>
      <c r="D9" s="2" t="s">
        <v>91</v>
      </c>
      <c r="E9" s="2" t="s">
        <v>89</v>
      </c>
      <c r="F9" s="19">
        <v>5200000</v>
      </c>
      <c r="G9" s="2" t="s">
        <v>29</v>
      </c>
      <c r="H9" s="35" t="s">
        <v>11</v>
      </c>
      <c r="I9" s="36" t="s">
        <v>30</v>
      </c>
      <c r="J9" s="19">
        <v>40</v>
      </c>
    </row>
    <row r="10" spans="1:10" ht="38" x14ac:dyDescent="0.2">
      <c r="A10" s="2">
        <v>3</v>
      </c>
      <c r="B10" s="55"/>
      <c r="C10" s="34" t="s">
        <v>15</v>
      </c>
      <c r="D10" s="2" t="s">
        <v>91</v>
      </c>
      <c r="E10" s="2" t="s">
        <v>89</v>
      </c>
      <c r="F10" s="19">
        <v>903000</v>
      </c>
      <c r="G10" s="2" t="s">
        <v>32</v>
      </c>
      <c r="H10" s="35" t="s">
        <v>12</v>
      </c>
      <c r="I10" s="36" t="s">
        <v>31</v>
      </c>
      <c r="J10" s="19">
        <v>10</v>
      </c>
    </row>
    <row r="11" spans="1:10" ht="23.25" customHeight="1" x14ac:dyDescent="0.2">
      <c r="A11" s="6"/>
      <c r="B11" s="55"/>
      <c r="C11" s="6" t="s">
        <v>90</v>
      </c>
      <c r="D11" s="6" t="s">
        <v>87</v>
      </c>
      <c r="E11" s="6" t="s">
        <v>78</v>
      </c>
      <c r="F11" s="20">
        <f>SUM(F8:F10)</f>
        <v>13103000</v>
      </c>
      <c r="G11" s="6" t="s">
        <v>78</v>
      </c>
      <c r="H11" s="6" t="s">
        <v>78</v>
      </c>
      <c r="I11" s="37" t="s">
        <v>78</v>
      </c>
      <c r="J11" s="6" t="s">
        <v>90</v>
      </c>
    </row>
    <row r="12" spans="1:10" ht="39.75" customHeight="1" x14ac:dyDescent="0.2">
      <c r="A12" s="2">
        <v>4</v>
      </c>
      <c r="B12" s="55"/>
      <c r="C12" s="34" t="s">
        <v>16</v>
      </c>
      <c r="D12" s="2" t="s">
        <v>92</v>
      </c>
      <c r="E12" s="2" t="s">
        <v>89</v>
      </c>
      <c r="F12" s="17">
        <v>3784000</v>
      </c>
      <c r="G12" s="36" t="s">
        <v>33</v>
      </c>
      <c r="H12" s="35" t="s">
        <v>22</v>
      </c>
      <c r="I12" s="36" t="s">
        <v>26</v>
      </c>
      <c r="J12" s="19">
        <v>10</v>
      </c>
    </row>
    <row r="13" spans="1:10" ht="57" customHeight="1" x14ac:dyDescent="0.2">
      <c r="A13" s="2">
        <v>5</v>
      </c>
      <c r="B13" s="55"/>
      <c r="C13" s="34" t="s">
        <v>16</v>
      </c>
      <c r="D13" s="2" t="s">
        <v>92</v>
      </c>
      <c r="E13" s="2" t="s">
        <v>89</v>
      </c>
      <c r="F13" s="17">
        <v>7491100</v>
      </c>
      <c r="G13" s="36" t="s">
        <v>34</v>
      </c>
      <c r="H13" s="35" t="s">
        <v>22</v>
      </c>
      <c r="I13" s="36" t="s">
        <v>26</v>
      </c>
      <c r="J13" s="19">
        <v>100</v>
      </c>
    </row>
    <row r="14" spans="1:10" ht="39.75" customHeight="1" x14ac:dyDescent="0.2">
      <c r="A14" s="2">
        <v>6</v>
      </c>
      <c r="B14" s="55"/>
      <c r="C14" s="34" t="s">
        <v>17</v>
      </c>
      <c r="D14" s="2" t="s">
        <v>92</v>
      </c>
      <c r="E14" s="2" t="s">
        <v>89</v>
      </c>
      <c r="F14" s="17">
        <v>1195040</v>
      </c>
      <c r="G14" s="36" t="s">
        <v>36</v>
      </c>
      <c r="H14" s="35" t="s">
        <v>23</v>
      </c>
      <c r="I14" s="36" t="s">
        <v>35</v>
      </c>
      <c r="J14" s="19">
        <v>5</v>
      </c>
    </row>
    <row r="15" spans="1:10" ht="39.75" customHeight="1" x14ac:dyDescent="0.2">
      <c r="A15" s="2">
        <v>7</v>
      </c>
      <c r="B15" s="55"/>
      <c r="C15" s="34" t="s">
        <v>17</v>
      </c>
      <c r="D15" s="2" t="s">
        <v>92</v>
      </c>
      <c r="E15" s="2" t="s">
        <v>89</v>
      </c>
      <c r="F15" s="17">
        <v>1543360</v>
      </c>
      <c r="G15" s="36" t="s">
        <v>37</v>
      </c>
      <c r="H15" s="35" t="s">
        <v>23</v>
      </c>
      <c r="I15" s="36" t="s">
        <v>35</v>
      </c>
      <c r="J15" s="19">
        <v>5</v>
      </c>
    </row>
    <row r="16" spans="1:10" ht="39.75" customHeight="1" x14ac:dyDescent="0.2">
      <c r="A16" s="2">
        <v>8</v>
      </c>
      <c r="B16" s="55"/>
      <c r="C16" s="34" t="s">
        <v>18</v>
      </c>
      <c r="D16" s="2" t="s">
        <v>92</v>
      </c>
      <c r="E16" s="2" t="s">
        <v>89</v>
      </c>
      <c r="F16" s="17">
        <v>6686100</v>
      </c>
      <c r="G16" s="36" t="s">
        <v>38</v>
      </c>
      <c r="H16" s="35" t="s">
        <v>22</v>
      </c>
      <c r="I16" s="36" t="s">
        <v>26</v>
      </c>
      <c r="J16" s="19">
        <v>100</v>
      </c>
    </row>
    <row r="17" spans="1:10" ht="39.75" customHeight="1" x14ac:dyDescent="0.2">
      <c r="A17" s="2">
        <v>9</v>
      </c>
      <c r="B17" s="55"/>
      <c r="C17" s="34" t="s">
        <v>19</v>
      </c>
      <c r="D17" s="2" t="s">
        <v>92</v>
      </c>
      <c r="E17" s="2" t="s">
        <v>89</v>
      </c>
      <c r="F17" s="17">
        <v>8250000</v>
      </c>
      <c r="G17" s="36" t="s">
        <v>40</v>
      </c>
      <c r="H17" s="35" t="s">
        <v>24</v>
      </c>
      <c r="I17" s="36" t="s">
        <v>39</v>
      </c>
      <c r="J17" s="19">
        <v>5000</v>
      </c>
    </row>
    <row r="18" spans="1:10" ht="39.75" customHeight="1" x14ac:dyDescent="0.2">
      <c r="A18" s="2">
        <v>10</v>
      </c>
      <c r="B18" s="55"/>
      <c r="C18" s="34" t="s">
        <v>20</v>
      </c>
      <c r="D18" s="2" t="s">
        <v>92</v>
      </c>
      <c r="E18" s="2" t="s">
        <v>89</v>
      </c>
      <c r="F18" s="19">
        <v>4250000</v>
      </c>
      <c r="G18" s="36" t="s">
        <v>41</v>
      </c>
      <c r="H18" s="35" t="s">
        <v>10</v>
      </c>
      <c r="I18" s="36" t="s">
        <v>28</v>
      </c>
      <c r="J18" s="19">
        <v>250</v>
      </c>
    </row>
    <row r="19" spans="1:10" ht="39.75" customHeight="1" x14ac:dyDescent="0.2">
      <c r="A19" s="2">
        <v>11</v>
      </c>
      <c r="B19" s="55"/>
      <c r="C19" s="34" t="s">
        <v>21</v>
      </c>
      <c r="D19" s="2" t="s">
        <v>92</v>
      </c>
      <c r="E19" s="2" t="s">
        <v>89</v>
      </c>
      <c r="F19" s="19">
        <v>7000000</v>
      </c>
      <c r="G19" s="36" t="s">
        <v>42</v>
      </c>
      <c r="H19" s="35" t="s">
        <v>25</v>
      </c>
      <c r="I19" s="36" t="s">
        <v>28</v>
      </c>
      <c r="J19" s="19">
        <v>50</v>
      </c>
    </row>
    <row r="20" spans="1:10" ht="47.25" customHeight="1" x14ac:dyDescent="0.2">
      <c r="A20" s="6"/>
      <c r="B20" s="55"/>
      <c r="C20" s="6" t="s">
        <v>78</v>
      </c>
      <c r="D20" s="6" t="s">
        <v>87</v>
      </c>
      <c r="E20" s="6" t="s">
        <v>78</v>
      </c>
      <c r="F20" s="20">
        <f>SUM(F12:F19)</f>
        <v>40199600</v>
      </c>
      <c r="G20" s="6" t="s">
        <v>78</v>
      </c>
      <c r="H20" s="6" t="s">
        <v>78</v>
      </c>
      <c r="I20" s="6" t="s">
        <v>78</v>
      </c>
      <c r="J20" s="6" t="s">
        <v>78</v>
      </c>
    </row>
    <row r="21" spans="1:10" ht="57.75" customHeight="1" x14ac:dyDescent="0.2">
      <c r="A21" s="2">
        <v>1</v>
      </c>
      <c r="B21" s="55" t="s">
        <v>177</v>
      </c>
      <c r="C21" s="34" t="s">
        <v>178</v>
      </c>
      <c r="D21" s="2" t="s">
        <v>91</v>
      </c>
      <c r="E21" s="2" t="s">
        <v>89</v>
      </c>
      <c r="F21" s="19">
        <v>420000</v>
      </c>
      <c r="G21" s="36" t="s">
        <v>198</v>
      </c>
      <c r="H21" s="35" t="s">
        <v>181</v>
      </c>
      <c r="I21" s="36" t="s">
        <v>197</v>
      </c>
      <c r="J21" s="19">
        <v>100</v>
      </c>
    </row>
    <row r="22" spans="1:10" ht="19" x14ac:dyDescent="0.2">
      <c r="A22" s="2">
        <v>2</v>
      </c>
      <c r="B22" s="55"/>
      <c r="C22" s="34" t="s">
        <v>179</v>
      </c>
      <c r="D22" s="2" t="s">
        <v>91</v>
      </c>
      <c r="E22" s="2" t="s">
        <v>89</v>
      </c>
      <c r="F22" s="19">
        <v>884800</v>
      </c>
      <c r="G22" s="36" t="s">
        <v>200</v>
      </c>
      <c r="H22" s="35" t="s">
        <v>182</v>
      </c>
      <c r="I22" s="36" t="s">
        <v>199</v>
      </c>
      <c r="J22" s="19">
        <v>100</v>
      </c>
    </row>
    <row r="23" spans="1:10" ht="19" x14ac:dyDescent="0.2">
      <c r="A23" s="2">
        <v>3</v>
      </c>
      <c r="B23" s="55"/>
      <c r="C23" s="34" t="s">
        <v>180</v>
      </c>
      <c r="D23" s="2" t="s">
        <v>91</v>
      </c>
      <c r="E23" s="2" t="s">
        <v>89</v>
      </c>
      <c r="F23" s="19">
        <v>510000</v>
      </c>
      <c r="G23" s="36" t="s">
        <v>202</v>
      </c>
      <c r="H23" s="35" t="s">
        <v>183</v>
      </c>
      <c r="I23" s="36" t="s">
        <v>201</v>
      </c>
      <c r="J23" s="19">
        <v>300</v>
      </c>
    </row>
    <row r="24" spans="1:10" ht="23.25" customHeight="1" x14ac:dyDescent="0.2">
      <c r="A24" s="6"/>
      <c r="B24" s="55"/>
      <c r="C24" s="6" t="s">
        <v>90</v>
      </c>
      <c r="D24" s="6" t="s">
        <v>87</v>
      </c>
      <c r="E24" s="6" t="s">
        <v>78</v>
      </c>
      <c r="F24" s="20">
        <f>SUM(F21:F23)</f>
        <v>1814800</v>
      </c>
      <c r="G24" s="6" t="s">
        <v>78</v>
      </c>
      <c r="H24" s="6" t="s">
        <v>78</v>
      </c>
      <c r="I24" s="37" t="s">
        <v>78</v>
      </c>
      <c r="J24" s="6" t="s">
        <v>90</v>
      </c>
    </row>
    <row r="25" spans="1:10" ht="39.75" customHeight="1" x14ac:dyDescent="0.2">
      <c r="A25" s="2">
        <v>4</v>
      </c>
      <c r="B25" s="55"/>
      <c r="C25" s="34" t="s">
        <v>184</v>
      </c>
      <c r="D25" s="2" t="s">
        <v>92</v>
      </c>
      <c r="E25" s="2" t="s">
        <v>89</v>
      </c>
      <c r="F25" s="17">
        <v>880000</v>
      </c>
      <c r="G25" s="36" t="s">
        <v>204</v>
      </c>
      <c r="H25" s="35" t="s">
        <v>185</v>
      </c>
      <c r="I25" s="36" t="s">
        <v>203</v>
      </c>
      <c r="J25" s="19">
        <v>2</v>
      </c>
    </row>
    <row r="26" spans="1:10" ht="39.75" customHeight="1" x14ac:dyDescent="0.2">
      <c r="A26" s="2">
        <v>5</v>
      </c>
      <c r="B26" s="55"/>
      <c r="C26" s="34" t="s">
        <v>184</v>
      </c>
      <c r="D26" s="2" t="s">
        <v>92</v>
      </c>
      <c r="E26" s="2" t="s">
        <v>89</v>
      </c>
      <c r="F26" s="17">
        <v>2700000</v>
      </c>
      <c r="G26" s="36" t="s">
        <v>206</v>
      </c>
      <c r="H26" s="35" t="s">
        <v>185</v>
      </c>
      <c r="I26" s="36" t="s">
        <v>205</v>
      </c>
      <c r="J26" s="19">
        <v>6</v>
      </c>
    </row>
    <row r="27" spans="1:10" ht="57" customHeight="1" x14ac:dyDescent="0.2">
      <c r="A27" s="2">
        <v>6</v>
      </c>
      <c r="B27" s="55"/>
      <c r="C27" s="34" t="s">
        <v>186</v>
      </c>
      <c r="D27" s="2" t="s">
        <v>92</v>
      </c>
      <c r="E27" s="2" t="s">
        <v>89</v>
      </c>
      <c r="F27" s="17">
        <f>3720000*3.33333333333333</f>
        <v>12399999.999999987</v>
      </c>
      <c r="G27" s="36" t="s">
        <v>208</v>
      </c>
      <c r="H27" s="35" t="s">
        <v>187</v>
      </c>
      <c r="I27" s="36" t="s">
        <v>207</v>
      </c>
      <c r="J27" s="19">
        <v>6000</v>
      </c>
    </row>
    <row r="28" spans="1:10" ht="39.75" customHeight="1" x14ac:dyDescent="0.2">
      <c r="A28" s="2">
        <v>7</v>
      </c>
      <c r="B28" s="55"/>
      <c r="C28" s="34" t="s">
        <v>18</v>
      </c>
      <c r="D28" s="2" t="s">
        <v>92</v>
      </c>
      <c r="E28" s="2" t="s">
        <v>89</v>
      </c>
      <c r="F28" s="17">
        <f>6565440*3.33333333333333</f>
        <v>21884799.999999978</v>
      </c>
      <c r="G28" s="36" t="s">
        <v>209</v>
      </c>
      <c r="H28" s="35" t="s">
        <v>22</v>
      </c>
      <c r="I28" s="36" t="s">
        <v>26</v>
      </c>
      <c r="J28" s="19">
        <v>100</v>
      </c>
    </row>
    <row r="29" spans="1:10" ht="39.75" customHeight="1" x14ac:dyDescent="0.2">
      <c r="A29" s="2">
        <v>8</v>
      </c>
      <c r="B29" s="55"/>
      <c r="C29" s="2" t="s">
        <v>17</v>
      </c>
      <c r="D29" s="2" t="s">
        <v>92</v>
      </c>
      <c r="E29" s="2" t="s">
        <v>89</v>
      </c>
      <c r="F29" s="17">
        <v>423584</v>
      </c>
      <c r="G29" s="36" t="s">
        <v>210</v>
      </c>
      <c r="H29" s="35" t="s">
        <v>23</v>
      </c>
      <c r="I29" s="36" t="s">
        <v>35</v>
      </c>
      <c r="J29" s="19">
        <v>2</v>
      </c>
    </row>
    <row r="30" spans="1:10" ht="39.75" customHeight="1" x14ac:dyDescent="0.2">
      <c r="A30" s="2">
        <v>9</v>
      </c>
      <c r="B30" s="55"/>
      <c r="C30" s="34" t="s">
        <v>18</v>
      </c>
      <c r="D30" s="2" t="s">
        <v>92</v>
      </c>
      <c r="E30" s="2" t="s">
        <v>89</v>
      </c>
      <c r="F30" s="17">
        <f>12720960*3.33333333333333</f>
        <v>42403199.999999955</v>
      </c>
      <c r="G30" s="36" t="s">
        <v>211</v>
      </c>
      <c r="H30" s="35" t="s">
        <v>22</v>
      </c>
      <c r="I30" s="36" t="s">
        <v>26</v>
      </c>
      <c r="J30" s="19">
        <v>600</v>
      </c>
    </row>
    <row r="31" spans="1:10" ht="39.75" customHeight="1" x14ac:dyDescent="0.2">
      <c r="A31" s="2">
        <v>10</v>
      </c>
      <c r="B31" s="55"/>
      <c r="C31" s="34" t="s">
        <v>18</v>
      </c>
      <c r="D31" s="2" t="s">
        <v>92</v>
      </c>
      <c r="E31" s="2" t="s">
        <v>89</v>
      </c>
      <c r="F31" s="17">
        <f>37497600*3.33333333333333</f>
        <v>124991999.99999987</v>
      </c>
      <c r="G31" s="36" t="s">
        <v>212</v>
      </c>
      <c r="H31" s="35" t="s">
        <v>22</v>
      </c>
      <c r="I31" s="36" t="s">
        <v>26</v>
      </c>
      <c r="J31" s="19">
        <v>1000</v>
      </c>
    </row>
    <row r="32" spans="1:10" ht="39.75" customHeight="1" x14ac:dyDescent="0.2">
      <c r="A32" s="2">
        <v>11</v>
      </c>
      <c r="B32" s="55"/>
      <c r="C32" s="34" t="s">
        <v>188</v>
      </c>
      <c r="D32" s="2" t="s">
        <v>92</v>
      </c>
      <c r="E32" s="2" t="s">
        <v>89</v>
      </c>
      <c r="F32" s="19">
        <v>1428000</v>
      </c>
      <c r="G32" s="36" t="s">
        <v>214</v>
      </c>
      <c r="H32" s="35" t="s">
        <v>189</v>
      </c>
      <c r="I32" s="36" t="s">
        <v>213</v>
      </c>
      <c r="J32" s="19">
        <v>400</v>
      </c>
    </row>
    <row r="33" spans="1:10" ht="39.75" customHeight="1" x14ac:dyDescent="0.2">
      <c r="A33" s="2">
        <v>12</v>
      </c>
      <c r="B33" s="55"/>
      <c r="C33" s="38" t="s">
        <v>178</v>
      </c>
      <c r="D33" s="2" t="s">
        <v>92</v>
      </c>
      <c r="E33" s="2" t="s">
        <v>89</v>
      </c>
      <c r="F33" s="19">
        <v>1799600</v>
      </c>
      <c r="G33" s="36" t="s">
        <v>216</v>
      </c>
      <c r="H33" s="35" t="s">
        <v>190</v>
      </c>
      <c r="I33" s="36" t="s">
        <v>215</v>
      </c>
      <c r="J33" s="19">
        <v>400</v>
      </c>
    </row>
    <row r="34" spans="1:10" ht="39.75" customHeight="1" x14ac:dyDescent="0.2">
      <c r="A34" s="40">
        <v>13</v>
      </c>
      <c r="B34" s="55"/>
      <c r="C34" s="2" t="s">
        <v>17</v>
      </c>
      <c r="D34" s="2" t="s">
        <v>92</v>
      </c>
      <c r="E34" s="2" t="s">
        <v>89</v>
      </c>
      <c r="F34" s="19">
        <v>6580070</v>
      </c>
      <c r="G34" s="36" t="s">
        <v>218</v>
      </c>
      <c r="H34" s="35" t="s">
        <v>191</v>
      </c>
      <c r="I34" s="36" t="s">
        <v>217</v>
      </c>
      <c r="J34" s="19">
        <v>122</v>
      </c>
    </row>
    <row r="35" spans="1:10" ht="39.75" customHeight="1" x14ac:dyDescent="0.2">
      <c r="A35" s="40">
        <v>14</v>
      </c>
      <c r="B35" s="55"/>
      <c r="C35" s="38" t="s">
        <v>184</v>
      </c>
      <c r="D35" s="2" t="s">
        <v>92</v>
      </c>
      <c r="E35" s="2" t="s">
        <v>89</v>
      </c>
      <c r="F35" s="19">
        <v>9894000</v>
      </c>
      <c r="G35" s="36" t="s">
        <v>219</v>
      </c>
      <c r="H35" s="35" t="s">
        <v>192</v>
      </c>
      <c r="I35" s="36" t="s">
        <v>201</v>
      </c>
      <c r="J35" s="19">
        <v>400</v>
      </c>
    </row>
    <row r="36" spans="1:10" ht="39.75" customHeight="1" x14ac:dyDescent="0.2">
      <c r="A36" s="40">
        <v>15</v>
      </c>
      <c r="B36" s="55"/>
      <c r="C36" s="38" t="s">
        <v>193</v>
      </c>
      <c r="D36" s="2" t="s">
        <v>92</v>
      </c>
      <c r="E36" s="2" t="s">
        <v>89</v>
      </c>
      <c r="F36" s="19">
        <f>5040000*3.33333333333333</f>
        <v>16799999.999999981</v>
      </c>
      <c r="G36" s="36" t="s">
        <v>221</v>
      </c>
      <c r="H36" s="35" t="s">
        <v>194</v>
      </c>
      <c r="I36" s="36" t="s">
        <v>220</v>
      </c>
      <c r="J36" s="19">
        <v>50</v>
      </c>
    </row>
    <row r="37" spans="1:10" ht="39.75" customHeight="1" x14ac:dyDescent="0.2">
      <c r="A37" s="40">
        <v>16</v>
      </c>
      <c r="B37" s="55"/>
      <c r="C37" s="38" t="s">
        <v>195</v>
      </c>
      <c r="D37" s="2" t="s">
        <v>92</v>
      </c>
      <c r="E37" s="2" t="s">
        <v>89</v>
      </c>
      <c r="F37" s="19">
        <f>21105000*3.33333333333333</f>
        <v>70349999.999999925</v>
      </c>
      <c r="G37" s="36" t="s">
        <v>223</v>
      </c>
      <c r="H37" s="35" t="s">
        <v>196</v>
      </c>
      <c r="I37" s="36" t="s">
        <v>222</v>
      </c>
      <c r="J37" s="19">
        <v>100</v>
      </c>
    </row>
    <row r="38" spans="1:10" ht="19" x14ac:dyDescent="0.2">
      <c r="A38" s="40"/>
      <c r="B38" s="39"/>
      <c r="C38" s="6" t="s">
        <v>78</v>
      </c>
      <c r="D38" s="6" t="s">
        <v>87</v>
      </c>
      <c r="E38" s="6" t="s">
        <v>78</v>
      </c>
      <c r="F38" s="20">
        <f>SUM(F25:F37)</f>
        <v>312535253.99999964</v>
      </c>
      <c r="G38" s="6" t="s">
        <v>78</v>
      </c>
      <c r="H38" s="6" t="s">
        <v>78</v>
      </c>
      <c r="I38" s="6" t="s">
        <v>78</v>
      </c>
      <c r="J38" s="6" t="s">
        <v>78</v>
      </c>
    </row>
    <row r="39" spans="1:10" ht="39.75" customHeight="1" x14ac:dyDescent="0.2">
      <c r="A39" s="40">
        <v>1</v>
      </c>
      <c r="B39" s="55" t="s">
        <v>224</v>
      </c>
      <c r="C39" s="34" t="s">
        <v>226</v>
      </c>
      <c r="D39" s="34" t="s">
        <v>233</v>
      </c>
      <c r="E39" s="2" t="s">
        <v>89</v>
      </c>
      <c r="F39" s="19">
        <v>2099720</v>
      </c>
      <c r="G39" s="36" t="s">
        <v>244</v>
      </c>
      <c r="H39" s="35" t="s">
        <v>237</v>
      </c>
      <c r="I39" s="36" t="s">
        <v>243</v>
      </c>
      <c r="J39" s="19">
        <v>280</v>
      </c>
    </row>
    <row r="40" spans="1:10" ht="39.75" customHeight="1" x14ac:dyDescent="0.2">
      <c r="A40" s="40">
        <v>2</v>
      </c>
      <c r="B40" s="55"/>
      <c r="C40" s="34" t="s">
        <v>227</v>
      </c>
      <c r="D40" s="34" t="s">
        <v>233</v>
      </c>
      <c r="E40" s="2" t="s">
        <v>89</v>
      </c>
      <c r="F40" s="19">
        <v>190000</v>
      </c>
      <c r="G40" s="36" t="s">
        <v>245</v>
      </c>
      <c r="H40" s="35" t="s">
        <v>185</v>
      </c>
      <c r="I40" s="36" t="s">
        <v>205</v>
      </c>
      <c r="J40" s="19">
        <v>1</v>
      </c>
    </row>
    <row r="41" spans="1:10" ht="23.25" customHeight="1" x14ac:dyDescent="0.2">
      <c r="A41" s="6"/>
      <c r="B41" s="55"/>
      <c r="C41" s="6" t="s">
        <v>90</v>
      </c>
      <c r="D41" s="6" t="s">
        <v>87</v>
      </c>
      <c r="E41" s="6" t="s">
        <v>78</v>
      </c>
      <c r="F41" s="20">
        <f>SUM(F39:F40)</f>
        <v>2289720</v>
      </c>
      <c r="G41" s="6" t="s">
        <v>78</v>
      </c>
      <c r="H41" s="6" t="s">
        <v>78</v>
      </c>
      <c r="I41" s="37" t="s">
        <v>78</v>
      </c>
      <c r="J41" s="6" t="s">
        <v>90</v>
      </c>
    </row>
    <row r="42" spans="1:10" ht="39.75" customHeight="1" x14ac:dyDescent="0.2">
      <c r="A42" s="40">
        <f>+A40+1</f>
        <v>3</v>
      </c>
      <c r="B42" s="55"/>
      <c r="C42" s="38" t="s">
        <v>193</v>
      </c>
      <c r="D42" s="2" t="s">
        <v>234</v>
      </c>
      <c r="E42" s="2" t="s">
        <v>236</v>
      </c>
      <c r="F42" s="19">
        <v>11760000</v>
      </c>
      <c r="G42" s="36" t="s">
        <v>221</v>
      </c>
      <c r="H42" s="35" t="s">
        <v>194</v>
      </c>
      <c r="I42" s="36" t="s">
        <v>220</v>
      </c>
      <c r="J42" s="19">
        <v>50</v>
      </c>
    </row>
    <row r="43" spans="1:10" ht="39.75" customHeight="1" x14ac:dyDescent="0.2">
      <c r="A43" s="40">
        <f t="shared" ref="A43:A51" si="0">+A42+1</f>
        <v>4</v>
      </c>
      <c r="B43" s="55"/>
      <c r="C43" s="38" t="s">
        <v>228</v>
      </c>
      <c r="D43" s="2" t="s">
        <v>234</v>
      </c>
      <c r="E43" s="2" t="s">
        <v>89</v>
      </c>
      <c r="F43" s="19">
        <v>2540000</v>
      </c>
      <c r="G43" s="36" t="s">
        <v>247</v>
      </c>
      <c r="H43" s="35" t="s">
        <v>238</v>
      </c>
      <c r="I43" s="36" t="s">
        <v>246</v>
      </c>
      <c r="J43" s="19">
        <v>20</v>
      </c>
    </row>
    <row r="44" spans="1:10" ht="39.75" customHeight="1" x14ac:dyDescent="0.2">
      <c r="A44" s="40">
        <f t="shared" si="0"/>
        <v>5</v>
      </c>
      <c r="B44" s="55"/>
      <c r="C44" s="38" t="s">
        <v>229</v>
      </c>
      <c r="D44" s="2" t="s">
        <v>234</v>
      </c>
      <c r="E44" s="2" t="s">
        <v>89</v>
      </c>
      <c r="F44" s="19">
        <v>29108800</v>
      </c>
      <c r="G44" s="36" t="s">
        <v>248</v>
      </c>
      <c r="H44" s="35" t="s">
        <v>22</v>
      </c>
      <c r="I44" s="36" t="s">
        <v>26</v>
      </c>
      <c r="J44" s="19">
        <v>23</v>
      </c>
    </row>
    <row r="45" spans="1:10" ht="39.75" customHeight="1" x14ac:dyDescent="0.2">
      <c r="A45" s="40">
        <f t="shared" si="0"/>
        <v>6</v>
      </c>
      <c r="B45" s="55"/>
      <c r="C45" s="38" t="s">
        <v>229</v>
      </c>
      <c r="D45" s="2" t="s">
        <v>234</v>
      </c>
      <c r="E45" s="2" t="s">
        <v>89</v>
      </c>
      <c r="F45" s="19">
        <v>13313700</v>
      </c>
      <c r="G45" s="36" t="s">
        <v>249</v>
      </c>
      <c r="H45" s="35" t="s">
        <v>22</v>
      </c>
      <c r="I45" s="36" t="s">
        <v>26</v>
      </c>
      <c r="J45" s="19">
        <v>180</v>
      </c>
    </row>
    <row r="46" spans="1:10" ht="39.75" customHeight="1" x14ac:dyDescent="0.2">
      <c r="A46" s="40">
        <f t="shared" si="0"/>
        <v>7</v>
      </c>
      <c r="B46" s="55"/>
      <c r="C46" s="38" t="s">
        <v>229</v>
      </c>
      <c r="D46" s="2" t="s">
        <v>234</v>
      </c>
      <c r="E46" s="2" t="s">
        <v>89</v>
      </c>
      <c r="F46" s="19">
        <v>6738200</v>
      </c>
      <c r="G46" s="36" t="s">
        <v>250</v>
      </c>
      <c r="H46" s="35" t="s">
        <v>22</v>
      </c>
      <c r="I46" s="36" t="s">
        <v>26</v>
      </c>
      <c r="J46" s="19">
        <v>7</v>
      </c>
    </row>
    <row r="47" spans="1:10" ht="39.75" customHeight="1" x14ac:dyDescent="0.2">
      <c r="A47" s="40">
        <f t="shared" si="0"/>
        <v>8</v>
      </c>
      <c r="B47" s="55"/>
      <c r="C47" s="38" t="s">
        <v>230</v>
      </c>
      <c r="D47" s="2" t="s">
        <v>234</v>
      </c>
      <c r="E47" s="2" t="s">
        <v>236</v>
      </c>
      <c r="F47" s="19">
        <v>4500000</v>
      </c>
      <c r="G47" s="36" t="s">
        <v>252</v>
      </c>
      <c r="H47" s="35" t="s">
        <v>239</v>
      </c>
      <c r="I47" s="36" t="s">
        <v>251</v>
      </c>
      <c r="J47" s="19">
        <v>4</v>
      </c>
    </row>
    <row r="48" spans="1:10" ht="23.25" customHeight="1" x14ac:dyDescent="0.2">
      <c r="A48" s="6"/>
      <c r="B48" s="55"/>
      <c r="C48" s="6" t="s">
        <v>90</v>
      </c>
      <c r="D48" s="6" t="s">
        <v>87</v>
      </c>
      <c r="E48" s="6" t="s">
        <v>78</v>
      </c>
      <c r="F48" s="20">
        <f>SUM(F42:F47)</f>
        <v>67960700</v>
      </c>
      <c r="G48" s="6" t="s">
        <v>78</v>
      </c>
      <c r="H48" s="6" t="s">
        <v>78</v>
      </c>
      <c r="I48" s="37" t="s">
        <v>78</v>
      </c>
      <c r="J48" s="6" t="s">
        <v>90</v>
      </c>
    </row>
    <row r="49" spans="1:10" ht="39.75" customHeight="1" x14ac:dyDescent="0.2">
      <c r="A49" s="40">
        <f>+A47+1</f>
        <v>9</v>
      </c>
      <c r="B49" s="55"/>
      <c r="C49" s="38" t="s">
        <v>231</v>
      </c>
      <c r="D49" s="2" t="s">
        <v>235</v>
      </c>
      <c r="E49" s="2" t="s">
        <v>89</v>
      </c>
      <c r="F49" s="19">
        <v>1800000</v>
      </c>
      <c r="G49" s="36" t="s">
        <v>254</v>
      </c>
      <c r="H49" s="35" t="s">
        <v>240</v>
      </c>
      <c r="I49" s="36" t="s">
        <v>253</v>
      </c>
      <c r="J49" s="19">
        <v>100</v>
      </c>
    </row>
    <row r="50" spans="1:10" ht="39.75" customHeight="1" x14ac:dyDescent="0.2">
      <c r="A50" s="40">
        <f t="shared" si="0"/>
        <v>10</v>
      </c>
      <c r="B50" s="55"/>
      <c r="C50" s="38" t="s">
        <v>231</v>
      </c>
      <c r="D50" s="2" t="s">
        <v>235</v>
      </c>
      <c r="E50" s="2" t="s">
        <v>89</v>
      </c>
      <c r="F50" s="19">
        <v>2800000</v>
      </c>
      <c r="G50" s="36" t="s">
        <v>256</v>
      </c>
      <c r="H50" s="35" t="s">
        <v>241</v>
      </c>
      <c r="I50" s="36" t="s">
        <v>255</v>
      </c>
      <c r="J50" s="19">
        <v>100</v>
      </c>
    </row>
    <row r="51" spans="1:10" ht="39.75" customHeight="1" x14ac:dyDescent="0.2">
      <c r="A51" s="40">
        <f t="shared" si="0"/>
        <v>11</v>
      </c>
      <c r="B51" s="56"/>
      <c r="C51" s="38" t="s">
        <v>232</v>
      </c>
      <c r="D51" s="2" t="s">
        <v>235</v>
      </c>
      <c r="E51" s="2" t="s">
        <v>89</v>
      </c>
      <c r="F51" s="19">
        <v>1990800</v>
      </c>
      <c r="G51" s="36" t="s">
        <v>258</v>
      </c>
      <c r="H51" s="35" t="s">
        <v>242</v>
      </c>
      <c r="I51" s="36" t="s">
        <v>257</v>
      </c>
      <c r="J51" s="19">
        <v>1200</v>
      </c>
    </row>
    <row r="52" spans="1:10" ht="19" x14ac:dyDescent="0.2">
      <c r="A52" s="6"/>
      <c r="B52" s="39"/>
      <c r="C52" s="6" t="s">
        <v>78</v>
      </c>
      <c r="D52" s="6" t="s">
        <v>87</v>
      </c>
      <c r="E52" s="6" t="s">
        <v>78</v>
      </c>
      <c r="F52" s="20">
        <f>SUM(F49:F51)</f>
        <v>6590800</v>
      </c>
      <c r="G52" s="6" t="s">
        <v>78</v>
      </c>
      <c r="H52" s="6" t="s">
        <v>78</v>
      </c>
      <c r="I52" s="6" t="s">
        <v>78</v>
      </c>
      <c r="J52" s="6" t="s">
        <v>78</v>
      </c>
    </row>
    <row r="53" spans="1:10" ht="39.75" customHeight="1" x14ac:dyDescent="0.2">
      <c r="A53" s="40">
        <v>1</v>
      </c>
      <c r="B53" s="55" t="s">
        <v>279</v>
      </c>
      <c r="C53" s="38" t="s">
        <v>184</v>
      </c>
      <c r="D53" s="34" t="s">
        <v>233</v>
      </c>
      <c r="E53" s="2" t="s">
        <v>89</v>
      </c>
      <c r="F53" s="19">
        <v>396750</v>
      </c>
      <c r="G53" s="36" t="s">
        <v>330</v>
      </c>
      <c r="H53" s="35" t="s">
        <v>331</v>
      </c>
      <c r="I53" s="36" t="s">
        <v>332</v>
      </c>
      <c r="J53" s="19">
        <v>50</v>
      </c>
    </row>
    <row r="54" spans="1:10" ht="39.75" customHeight="1" x14ac:dyDescent="0.2">
      <c r="A54" s="40">
        <f>+A53+1</f>
        <v>2</v>
      </c>
      <c r="B54" s="55"/>
      <c r="C54" s="34" t="s">
        <v>333</v>
      </c>
      <c r="D54" s="34" t="s">
        <v>233</v>
      </c>
      <c r="E54" s="2" t="s">
        <v>89</v>
      </c>
      <c r="F54" s="19">
        <v>230000</v>
      </c>
      <c r="G54" s="36" t="s">
        <v>334</v>
      </c>
      <c r="H54" s="35" t="s">
        <v>335</v>
      </c>
      <c r="I54" s="36" t="s">
        <v>336</v>
      </c>
      <c r="J54" s="19">
        <v>23</v>
      </c>
    </row>
    <row r="55" spans="1:10" ht="39.75" customHeight="1" x14ac:dyDescent="0.2">
      <c r="A55" s="40">
        <f t="shared" ref="A55:A56" si="1">+A54+1</f>
        <v>3</v>
      </c>
      <c r="B55" s="55"/>
      <c r="C55" s="34" t="s">
        <v>337</v>
      </c>
      <c r="D55" s="34" t="s">
        <v>233</v>
      </c>
      <c r="E55" s="2" t="s">
        <v>89</v>
      </c>
      <c r="F55" s="19">
        <v>1677760</v>
      </c>
      <c r="G55" s="36" t="s">
        <v>338</v>
      </c>
      <c r="H55" s="35" t="s">
        <v>182</v>
      </c>
      <c r="I55" s="36" t="s">
        <v>199</v>
      </c>
      <c r="J55" s="19">
        <v>20</v>
      </c>
    </row>
    <row r="56" spans="1:10" ht="39.75" customHeight="1" x14ac:dyDescent="0.2">
      <c r="A56" s="40">
        <f t="shared" si="1"/>
        <v>4</v>
      </c>
      <c r="B56" s="55"/>
      <c r="C56" s="34" t="s">
        <v>333</v>
      </c>
      <c r="D56" s="34" t="s">
        <v>233</v>
      </c>
      <c r="E56" s="2" t="s">
        <v>89</v>
      </c>
      <c r="F56" s="19">
        <v>116600</v>
      </c>
      <c r="G56" s="36" t="s">
        <v>339</v>
      </c>
      <c r="H56" s="35" t="s">
        <v>331</v>
      </c>
      <c r="I56" s="36" t="s">
        <v>332</v>
      </c>
      <c r="J56" s="19">
        <v>11</v>
      </c>
    </row>
    <row r="57" spans="1:10" ht="19" x14ac:dyDescent="0.2">
      <c r="A57" s="6"/>
      <c r="B57" s="55"/>
      <c r="C57" s="6" t="s">
        <v>78</v>
      </c>
      <c r="D57" s="6" t="s">
        <v>87</v>
      </c>
      <c r="E57" s="6" t="s">
        <v>78</v>
      </c>
      <c r="F57" s="20">
        <f>SUM(F53:F56)</f>
        <v>2421110</v>
      </c>
      <c r="G57" s="6" t="s">
        <v>78</v>
      </c>
      <c r="H57" s="6" t="s">
        <v>78</v>
      </c>
      <c r="I57" s="6" t="s">
        <v>78</v>
      </c>
      <c r="J57" s="6" t="s">
        <v>78</v>
      </c>
    </row>
    <row r="58" spans="1:10" ht="39.75" customHeight="1" x14ac:dyDescent="0.2">
      <c r="A58" s="40">
        <f>+A43+1</f>
        <v>5</v>
      </c>
      <c r="B58" s="55"/>
      <c r="C58" s="38" t="s">
        <v>340</v>
      </c>
      <c r="D58" s="2" t="s">
        <v>234</v>
      </c>
      <c r="E58" s="2" t="s">
        <v>89</v>
      </c>
      <c r="F58" s="19">
        <v>1000000</v>
      </c>
      <c r="G58" s="36" t="s">
        <v>341</v>
      </c>
      <c r="H58" s="35" t="s">
        <v>342</v>
      </c>
      <c r="I58" s="36" t="s">
        <v>343</v>
      </c>
      <c r="J58" s="19">
        <v>200</v>
      </c>
    </row>
    <row r="59" spans="1:10" ht="39.75" customHeight="1" x14ac:dyDescent="0.2">
      <c r="A59" s="40">
        <f t="shared" ref="A59:A63" si="2">+A58+1</f>
        <v>6</v>
      </c>
      <c r="B59" s="55"/>
      <c r="C59" s="38" t="s">
        <v>17</v>
      </c>
      <c r="D59" s="2" t="s">
        <v>234</v>
      </c>
      <c r="E59" s="2" t="s">
        <v>89</v>
      </c>
      <c r="F59" s="19">
        <v>34879200</v>
      </c>
      <c r="G59" s="36" t="s">
        <v>344</v>
      </c>
      <c r="H59" s="35" t="s">
        <v>345</v>
      </c>
      <c r="I59" s="36" t="s">
        <v>346</v>
      </c>
      <c r="J59" s="19">
        <v>800</v>
      </c>
    </row>
    <row r="60" spans="1:10" ht="39.75" customHeight="1" x14ac:dyDescent="0.2">
      <c r="A60" s="40">
        <f t="shared" si="2"/>
        <v>7</v>
      </c>
      <c r="B60" s="55"/>
      <c r="C60" s="38" t="s">
        <v>18</v>
      </c>
      <c r="D60" s="2" t="s">
        <v>234</v>
      </c>
      <c r="E60" s="2" t="s">
        <v>89</v>
      </c>
      <c r="F60" s="19">
        <v>9600000</v>
      </c>
      <c r="G60" s="36" t="s">
        <v>347</v>
      </c>
      <c r="H60" s="35" t="s">
        <v>348</v>
      </c>
      <c r="I60" s="36" t="s">
        <v>203</v>
      </c>
      <c r="J60" s="19">
        <v>20</v>
      </c>
    </row>
    <row r="61" spans="1:10" ht="39.75" customHeight="1" x14ac:dyDescent="0.2">
      <c r="A61" s="40">
        <f t="shared" si="2"/>
        <v>8</v>
      </c>
      <c r="B61" s="55"/>
      <c r="C61" s="38" t="s">
        <v>349</v>
      </c>
      <c r="D61" s="2" t="s">
        <v>234</v>
      </c>
      <c r="E61" s="2" t="s">
        <v>89</v>
      </c>
      <c r="F61" s="19">
        <v>558600</v>
      </c>
      <c r="G61" s="36" t="s">
        <v>350</v>
      </c>
      <c r="H61" s="36" t="s">
        <v>348</v>
      </c>
      <c r="I61" s="36" t="s">
        <v>203</v>
      </c>
      <c r="J61" s="19">
        <v>700</v>
      </c>
    </row>
    <row r="62" spans="1:10" ht="39.75" customHeight="1" x14ac:dyDescent="0.2">
      <c r="A62" s="40">
        <f t="shared" si="2"/>
        <v>9</v>
      </c>
      <c r="B62" s="55"/>
      <c r="C62" s="38" t="s">
        <v>18</v>
      </c>
      <c r="D62" s="2" t="s">
        <v>234</v>
      </c>
      <c r="E62" s="2" t="s">
        <v>89</v>
      </c>
      <c r="F62" s="19">
        <v>252000</v>
      </c>
      <c r="G62" s="36" t="s">
        <v>351</v>
      </c>
      <c r="H62" s="35" t="s">
        <v>352</v>
      </c>
      <c r="I62" s="36" t="s">
        <v>353</v>
      </c>
      <c r="J62" s="19">
        <v>300</v>
      </c>
    </row>
    <row r="63" spans="1:10" ht="39.75" customHeight="1" x14ac:dyDescent="0.2">
      <c r="A63" s="40">
        <f t="shared" si="2"/>
        <v>10</v>
      </c>
      <c r="B63" s="55"/>
      <c r="C63" s="38" t="s">
        <v>14</v>
      </c>
      <c r="D63" s="2" t="s">
        <v>234</v>
      </c>
      <c r="E63" s="2" t="s">
        <v>89</v>
      </c>
      <c r="F63" s="19">
        <v>21360000</v>
      </c>
      <c r="G63" s="36" t="s">
        <v>355</v>
      </c>
      <c r="H63" s="35" t="s">
        <v>287</v>
      </c>
      <c r="I63" s="36" t="s">
        <v>354</v>
      </c>
      <c r="J63" s="19">
        <v>60</v>
      </c>
    </row>
    <row r="64" spans="1:10" ht="39.75" customHeight="1" x14ac:dyDescent="0.2">
      <c r="A64" s="40">
        <f>+A50+1</f>
        <v>11</v>
      </c>
      <c r="B64" s="55"/>
      <c r="C64" s="38" t="s">
        <v>14</v>
      </c>
      <c r="D64" s="2" t="s">
        <v>234</v>
      </c>
      <c r="E64" s="2" t="s">
        <v>89</v>
      </c>
      <c r="F64" s="19">
        <v>7920000</v>
      </c>
      <c r="G64" s="36" t="s">
        <v>356</v>
      </c>
      <c r="H64" s="35" t="s">
        <v>287</v>
      </c>
      <c r="I64" s="36" t="s">
        <v>354</v>
      </c>
      <c r="J64" s="19">
        <v>12</v>
      </c>
    </row>
    <row r="65" spans="1:10" ht="39.75" customHeight="1" x14ac:dyDescent="0.2">
      <c r="A65" s="40">
        <f t="shared" ref="A65:A69" si="3">+A64+1</f>
        <v>12</v>
      </c>
      <c r="B65" s="55"/>
      <c r="C65" s="38" t="s">
        <v>340</v>
      </c>
      <c r="D65" s="2" t="s">
        <v>234</v>
      </c>
      <c r="E65" s="2" t="s">
        <v>89</v>
      </c>
      <c r="F65" s="19">
        <v>540000</v>
      </c>
      <c r="G65" s="36" t="s">
        <v>357</v>
      </c>
      <c r="H65" s="35" t="s">
        <v>358</v>
      </c>
      <c r="I65" s="36" t="s">
        <v>359</v>
      </c>
      <c r="J65" s="19">
        <v>120</v>
      </c>
    </row>
    <row r="66" spans="1:10" ht="39.75" customHeight="1" x14ac:dyDescent="0.2">
      <c r="A66" s="40">
        <f t="shared" si="3"/>
        <v>13</v>
      </c>
      <c r="B66" s="55"/>
      <c r="C66" s="38" t="s">
        <v>361</v>
      </c>
      <c r="D66" s="2" t="s">
        <v>234</v>
      </c>
      <c r="E66" s="2" t="s">
        <v>89</v>
      </c>
      <c r="F66" s="19">
        <v>3200000</v>
      </c>
      <c r="G66" s="36" t="s">
        <v>360</v>
      </c>
      <c r="H66" s="35" t="s">
        <v>358</v>
      </c>
      <c r="I66" s="36" t="s">
        <v>359</v>
      </c>
      <c r="J66" s="19">
        <v>200</v>
      </c>
    </row>
    <row r="67" spans="1:10" ht="39.75" customHeight="1" x14ac:dyDescent="0.2">
      <c r="A67" s="40">
        <f t="shared" si="3"/>
        <v>14</v>
      </c>
      <c r="B67" s="55"/>
      <c r="C67" s="38" t="s">
        <v>362</v>
      </c>
      <c r="D67" s="2" t="s">
        <v>234</v>
      </c>
      <c r="E67" s="2" t="s">
        <v>89</v>
      </c>
      <c r="F67" s="19">
        <v>855000</v>
      </c>
      <c r="G67" s="36" t="s">
        <v>363</v>
      </c>
      <c r="H67" s="35" t="s">
        <v>364</v>
      </c>
      <c r="I67" s="36" t="s">
        <v>215</v>
      </c>
      <c r="J67" s="19">
        <v>300</v>
      </c>
    </row>
    <row r="68" spans="1:10" ht="39.75" customHeight="1" x14ac:dyDescent="0.2">
      <c r="A68" s="40">
        <f t="shared" si="3"/>
        <v>15</v>
      </c>
      <c r="B68" s="55"/>
      <c r="C68" s="38" t="s">
        <v>184</v>
      </c>
      <c r="D68" s="2" t="s">
        <v>234</v>
      </c>
      <c r="E68" s="2" t="s">
        <v>89</v>
      </c>
      <c r="F68" s="19">
        <v>745000</v>
      </c>
      <c r="G68" s="36" t="s">
        <v>367</v>
      </c>
      <c r="H68" s="35" t="s">
        <v>366</v>
      </c>
      <c r="I68" s="36" t="s">
        <v>365</v>
      </c>
      <c r="J68" s="19">
        <v>500</v>
      </c>
    </row>
    <row r="69" spans="1:10" ht="39.75" customHeight="1" x14ac:dyDescent="0.2">
      <c r="A69" s="40">
        <f t="shared" si="3"/>
        <v>16</v>
      </c>
      <c r="B69" s="55"/>
      <c r="C69" s="38" t="s">
        <v>368</v>
      </c>
      <c r="D69" s="2" t="s">
        <v>234</v>
      </c>
      <c r="E69" s="2" t="s">
        <v>89</v>
      </c>
      <c r="F69" s="19">
        <v>190000</v>
      </c>
      <c r="G69" s="36" t="s">
        <v>369</v>
      </c>
      <c r="H69" s="35" t="s">
        <v>335</v>
      </c>
      <c r="I69" s="36" t="s">
        <v>336</v>
      </c>
      <c r="J69" s="19">
        <v>50</v>
      </c>
    </row>
    <row r="70" spans="1:10" ht="39.75" customHeight="1" x14ac:dyDescent="0.2">
      <c r="A70" s="40">
        <f>+A69+1</f>
        <v>17</v>
      </c>
      <c r="B70" s="55"/>
      <c r="C70" s="38" t="s">
        <v>371</v>
      </c>
      <c r="D70" s="2" t="s">
        <v>234</v>
      </c>
      <c r="E70" s="2" t="s">
        <v>89</v>
      </c>
      <c r="F70" s="19">
        <v>185000</v>
      </c>
      <c r="G70" s="36" t="s">
        <v>370</v>
      </c>
      <c r="H70" s="35" t="s">
        <v>335</v>
      </c>
      <c r="I70" s="36" t="s">
        <v>336</v>
      </c>
      <c r="J70" s="19">
        <v>100</v>
      </c>
    </row>
    <row r="71" spans="1:10" ht="39.75" customHeight="1" x14ac:dyDescent="0.2">
      <c r="A71" s="40">
        <f t="shared" ref="A71:A76" si="4">+A70+1</f>
        <v>18</v>
      </c>
      <c r="B71" s="55"/>
      <c r="C71" s="38" t="s">
        <v>373</v>
      </c>
      <c r="D71" s="2" t="s">
        <v>234</v>
      </c>
      <c r="E71" s="2" t="s">
        <v>89</v>
      </c>
      <c r="F71" s="19">
        <v>1584800</v>
      </c>
      <c r="G71" s="36" t="s">
        <v>372</v>
      </c>
      <c r="H71" s="35" t="s">
        <v>182</v>
      </c>
      <c r="I71" s="36" t="s">
        <v>199</v>
      </c>
      <c r="J71" s="19">
        <v>200</v>
      </c>
    </row>
    <row r="72" spans="1:10" ht="39.75" customHeight="1" x14ac:dyDescent="0.2">
      <c r="A72" s="40">
        <f t="shared" si="4"/>
        <v>19</v>
      </c>
      <c r="B72" s="55"/>
      <c r="C72" s="38" t="s">
        <v>374</v>
      </c>
      <c r="D72" s="2" t="s">
        <v>234</v>
      </c>
      <c r="E72" s="2" t="s">
        <v>89</v>
      </c>
      <c r="F72" s="19">
        <v>189000</v>
      </c>
      <c r="G72" s="36" t="s">
        <v>375</v>
      </c>
      <c r="H72" s="35" t="s">
        <v>182</v>
      </c>
      <c r="I72" s="36" t="s">
        <v>199</v>
      </c>
      <c r="J72" s="19">
        <v>10</v>
      </c>
    </row>
    <row r="73" spans="1:10" ht="39.75" customHeight="1" x14ac:dyDescent="0.2">
      <c r="A73" s="40">
        <f t="shared" si="4"/>
        <v>20</v>
      </c>
      <c r="B73" s="55"/>
      <c r="C73" s="38" t="s">
        <v>379</v>
      </c>
      <c r="D73" s="2" t="s">
        <v>234</v>
      </c>
      <c r="E73" s="2" t="s">
        <v>89</v>
      </c>
      <c r="F73" s="19">
        <v>440000</v>
      </c>
      <c r="G73" s="36" t="s">
        <v>376</v>
      </c>
      <c r="H73" s="35" t="s">
        <v>377</v>
      </c>
      <c r="I73" s="36" t="s">
        <v>378</v>
      </c>
      <c r="J73" s="19">
        <v>200</v>
      </c>
    </row>
    <row r="74" spans="1:10" ht="39.75" customHeight="1" x14ac:dyDescent="0.2">
      <c r="A74" s="40">
        <f t="shared" si="4"/>
        <v>21</v>
      </c>
      <c r="B74" s="55"/>
      <c r="C74" s="38" t="s">
        <v>380</v>
      </c>
      <c r="D74" s="2" t="s">
        <v>234</v>
      </c>
      <c r="E74" s="2" t="s">
        <v>89</v>
      </c>
      <c r="F74" s="19">
        <v>520000</v>
      </c>
      <c r="G74" s="36" t="s">
        <v>381</v>
      </c>
      <c r="H74" s="35" t="s">
        <v>331</v>
      </c>
      <c r="I74" s="36" t="s">
        <v>332</v>
      </c>
      <c r="J74" s="19">
        <v>50</v>
      </c>
    </row>
    <row r="75" spans="1:10" ht="39.75" customHeight="1" x14ac:dyDescent="0.2">
      <c r="A75" s="40">
        <f t="shared" si="4"/>
        <v>22</v>
      </c>
      <c r="B75" s="55"/>
      <c r="C75" s="38" t="s">
        <v>229</v>
      </c>
      <c r="D75" s="2" t="s">
        <v>234</v>
      </c>
      <c r="E75" s="2" t="s">
        <v>89</v>
      </c>
      <c r="F75" s="19">
        <v>18735000</v>
      </c>
      <c r="G75" s="36" t="s">
        <v>382</v>
      </c>
      <c r="H75" s="35" t="s">
        <v>22</v>
      </c>
      <c r="I75" s="36" t="s">
        <v>383</v>
      </c>
      <c r="J75" s="19">
        <v>200</v>
      </c>
    </row>
    <row r="76" spans="1:10" ht="39.75" customHeight="1" x14ac:dyDescent="0.2">
      <c r="A76" s="40">
        <f t="shared" si="4"/>
        <v>23</v>
      </c>
      <c r="B76" s="55"/>
      <c r="C76" s="38" t="s">
        <v>230</v>
      </c>
      <c r="D76" s="2" t="s">
        <v>234</v>
      </c>
      <c r="E76" s="2" t="s">
        <v>236</v>
      </c>
      <c r="F76" s="19">
        <v>2700000</v>
      </c>
      <c r="G76" s="36" t="s">
        <v>385</v>
      </c>
      <c r="H76" s="35" t="s">
        <v>384</v>
      </c>
      <c r="I76" s="36" t="s">
        <v>386</v>
      </c>
      <c r="J76" s="19">
        <v>2</v>
      </c>
    </row>
    <row r="77" spans="1:10" ht="19" x14ac:dyDescent="0.2">
      <c r="A77" s="6"/>
      <c r="B77" s="55"/>
      <c r="C77" s="6" t="s">
        <v>78</v>
      </c>
      <c r="D77" s="6" t="s">
        <v>87</v>
      </c>
      <c r="E77" s="6" t="s">
        <v>78</v>
      </c>
      <c r="F77" s="20">
        <f>SUM(F58:F76)</f>
        <v>105453600</v>
      </c>
      <c r="G77" s="6" t="s">
        <v>78</v>
      </c>
      <c r="H77" s="6" t="s">
        <v>78</v>
      </c>
      <c r="I77" s="6" t="s">
        <v>78</v>
      </c>
      <c r="J77" s="6" t="s">
        <v>78</v>
      </c>
    </row>
    <row r="78" spans="1:10" ht="39.75" customHeight="1" x14ac:dyDescent="0.2">
      <c r="A78" s="40">
        <f>+A76+1</f>
        <v>24</v>
      </c>
      <c r="B78" s="55"/>
      <c r="C78" s="38" t="s">
        <v>387</v>
      </c>
      <c r="D78" s="2" t="s">
        <v>235</v>
      </c>
      <c r="E78" s="2" t="s">
        <v>89</v>
      </c>
      <c r="F78" s="19">
        <v>1260000</v>
      </c>
      <c r="G78" s="36" t="s">
        <v>388</v>
      </c>
      <c r="H78" s="35" t="s">
        <v>389</v>
      </c>
      <c r="I78" s="36" t="s">
        <v>390</v>
      </c>
      <c r="J78" s="19">
        <v>225</v>
      </c>
    </row>
    <row r="79" spans="1:10" ht="19" x14ac:dyDescent="0.2">
      <c r="A79" s="6"/>
      <c r="B79" s="39"/>
      <c r="C79" s="6" t="s">
        <v>78</v>
      </c>
      <c r="D79" s="6" t="s">
        <v>87</v>
      </c>
      <c r="E79" s="6" t="s">
        <v>78</v>
      </c>
      <c r="F79" s="20">
        <f>SUM(F78)</f>
        <v>1260000</v>
      </c>
      <c r="G79" s="6" t="s">
        <v>78</v>
      </c>
      <c r="H79" s="6" t="s">
        <v>78</v>
      </c>
      <c r="I79" s="6" t="s">
        <v>78</v>
      </c>
      <c r="J79" s="6" t="s">
        <v>78</v>
      </c>
    </row>
    <row r="80" spans="1:10" ht="23.25" customHeight="1" x14ac:dyDescent="0.2">
      <c r="A80" s="6"/>
      <c r="B80" s="39"/>
      <c r="C80" s="6" t="s">
        <v>78</v>
      </c>
      <c r="D80" s="6" t="s">
        <v>77</v>
      </c>
      <c r="E80" s="6" t="s">
        <v>78</v>
      </c>
      <c r="F80" s="20">
        <f>+F79+F77+F57+F52+F48+F41+F38+F24+F20+F11</f>
        <v>553628583.99999964</v>
      </c>
      <c r="G80" s="6" t="s">
        <v>78</v>
      </c>
      <c r="H80" s="6" t="s">
        <v>78</v>
      </c>
      <c r="I80" s="6" t="s">
        <v>78</v>
      </c>
      <c r="J80" s="6" t="s">
        <v>78</v>
      </c>
    </row>
    <row r="81" spans="1:10" ht="23.25" customHeight="1" x14ac:dyDescent="0.2">
      <c r="A81" s="12"/>
      <c r="B81" s="13"/>
      <c r="C81" s="12"/>
      <c r="D81" s="12"/>
      <c r="E81" s="12"/>
      <c r="F81" s="14"/>
      <c r="G81" s="12"/>
      <c r="H81" s="12"/>
      <c r="I81" s="12"/>
      <c r="J81" s="12"/>
    </row>
    <row r="84" spans="1:10" x14ac:dyDescent="0.2">
      <c r="F84" s="1" t="s">
        <v>0</v>
      </c>
    </row>
  </sheetData>
  <autoFilter ref="A7:K80" xr:uid="{6EB4F6DE-25FA-43FD-89AD-9AD9456EA2CE}"/>
  <mergeCells count="15">
    <mergeCell ref="B53:B78"/>
    <mergeCell ref="B39:B51"/>
    <mergeCell ref="B21:B37"/>
    <mergeCell ref="B8:B20"/>
    <mergeCell ref="J6:J7"/>
    <mergeCell ref="A3:J3"/>
    <mergeCell ref="A4:J4"/>
    <mergeCell ref="A6:A7"/>
    <mergeCell ref="B6:B7"/>
    <mergeCell ref="C6:C7"/>
    <mergeCell ref="D6:D7"/>
    <mergeCell ref="E6:E7"/>
    <mergeCell ref="F6:F7"/>
    <mergeCell ref="G6:G7"/>
    <mergeCell ref="H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9"/>
  <sheetViews>
    <sheetView tabSelected="1" zoomScale="85" zoomScaleNormal="85" workbookViewId="0">
      <selection activeCell="J40" sqref="J40"/>
    </sheetView>
  </sheetViews>
  <sheetFormatPr baseColWidth="10" defaultColWidth="9.1640625" defaultRowHeight="18" x14ac:dyDescent="0.2"/>
  <cols>
    <col min="1" max="1" width="14.33203125" style="1" customWidth="1"/>
    <col min="2" max="2" width="17.33203125" style="1" customWidth="1"/>
    <col min="3" max="3" width="17.6640625" style="1" customWidth="1"/>
    <col min="4" max="4" width="22.33203125" style="1" customWidth="1"/>
    <col min="5" max="5" width="24.1640625" style="1" customWidth="1"/>
    <col min="6" max="6" width="14.6640625" style="1" customWidth="1"/>
    <col min="7" max="7" width="15.5" style="1" customWidth="1"/>
    <col min="8" max="8" width="24" style="1" customWidth="1"/>
    <col min="9" max="16384" width="9.1640625" style="1"/>
  </cols>
  <sheetData>
    <row r="1" spans="1:8" x14ac:dyDescent="0.2">
      <c r="H1" s="3" t="s">
        <v>263</v>
      </c>
    </row>
    <row r="3" spans="1:8" ht="55.5" customHeight="1" x14ac:dyDescent="0.2">
      <c r="A3" s="48" t="s">
        <v>272</v>
      </c>
      <c r="B3" s="48"/>
      <c r="C3" s="48"/>
      <c r="D3" s="48"/>
      <c r="E3" s="48"/>
      <c r="F3" s="48"/>
      <c r="G3" s="48"/>
      <c r="H3" s="48"/>
    </row>
    <row r="5" spans="1:8" ht="45" customHeight="1" x14ac:dyDescent="0.2">
      <c r="A5" s="50" t="s">
        <v>45</v>
      </c>
      <c r="B5" s="50" t="s">
        <v>65</v>
      </c>
      <c r="C5" s="50" t="s">
        <v>93</v>
      </c>
      <c r="D5" s="50" t="s">
        <v>82</v>
      </c>
      <c r="E5" s="50" t="s">
        <v>83</v>
      </c>
      <c r="F5" s="57" t="s">
        <v>59</v>
      </c>
      <c r="G5" s="59"/>
      <c r="H5" s="50" t="s">
        <v>94</v>
      </c>
    </row>
    <row r="6" spans="1:8" ht="38" x14ac:dyDescent="0.2">
      <c r="A6" s="50"/>
      <c r="B6" s="50"/>
      <c r="C6" s="50"/>
      <c r="D6" s="50"/>
      <c r="E6" s="50"/>
      <c r="F6" s="6" t="s">
        <v>62</v>
      </c>
      <c r="G6" s="6" t="s">
        <v>63</v>
      </c>
      <c r="H6" s="50"/>
    </row>
    <row r="7" spans="1:8" ht="19" x14ac:dyDescent="0.2">
      <c r="A7" s="2">
        <v>1</v>
      </c>
      <c r="B7" s="2" t="s">
        <v>224</v>
      </c>
      <c r="C7" s="2" t="s">
        <v>9</v>
      </c>
      <c r="D7" s="2" t="s">
        <v>9</v>
      </c>
      <c r="E7" s="2" t="s">
        <v>9</v>
      </c>
      <c r="F7" s="2" t="s">
        <v>9</v>
      </c>
      <c r="G7" s="2" t="s">
        <v>9</v>
      </c>
      <c r="H7" s="2" t="s">
        <v>9</v>
      </c>
    </row>
    <row r="8" spans="1:8" x14ac:dyDescent="0.2">
      <c r="F8" s="80"/>
    </row>
    <row r="9" spans="1:8" ht="42" customHeight="1" x14ac:dyDescent="0.2">
      <c r="A9" s="16" t="s">
        <v>95</v>
      </c>
      <c r="B9" s="51" t="s">
        <v>96</v>
      </c>
      <c r="C9" s="51"/>
      <c r="D9" s="51"/>
      <c r="E9" s="51"/>
      <c r="F9" s="51"/>
      <c r="G9" s="51"/>
      <c r="H9" s="51"/>
    </row>
  </sheetData>
  <mergeCells count="9">
    <mergeCell ref="B9:H9"/>
    <mergeCell ref="A3:H3"/>
    <mergeCell ref="A5:A6"/>
    <mergeCell ref="B5:B6"/>
    <mergeCell ref="C5:C6"/>
    <mergeCell ref="D5:D6"/>
    <mergeCell ref="E5:E6"/>
    <mergeCell ref="F5:G5"/>
    <mergeCell ref="H5:H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"/>
  <sheetViews>
    <sheetView tabSelected="1" zoomScale="70" zoomScaleNormal="70" workbookViewId="0">
      <selection activeCell="J40" sqref="J40"/>
    </sheetView>
  </sheetViews>
  <sheetFormatPr baseColWidth="10" defaultColWidth="9.1640625" defaultRowHeight="18" x14ac:dyDescent="0.2"/>
  <cols>
    <col min="1" max="1" width="11.1640625" style="1" customWidth="1"/>
    <col min="2" max="2" width="29.1640625" style="1" customWidth="1"/>
    <col min="3" max="3" width="18.33203125" style="1" customWidth="1"/>
    <col min="4" max="4" width="21.83203125" style="1" customWidth="1"/>
    <col min="5" max="5" width="25.5" style="1" customWidth="1"/>
    <col min="6" max="6" width="24" style="1" customWidth="1"/>
    <col min="7" max="8" width="21.6640625" style="1" customWidth="1"/>
    <col min="9" max="9" width="19.5" style="1" customWidth="1"/>
    <col min="10" max="16384" width="9.1640625" style="1"/>
  </cols>
  <sheetData>
    <row r="1" spans="1:9" x14ac:dyDescent="0.2">
      <c r="I1" s="3" t="s">
        <v>264</v>
      </c>
    </row>
    <row r="3" spans="1:9" ht="64.5" customHeight="1" x14ac:dyDescent="0.2">
      <c r="A3" s="48" t="s">
        <v>273</v>
      </c>
      <c r="B3" s="48"/>
      <c r="C3" s="48"/>
      <c r="D3" s="48"/>
      <c r="E3" s="48"/>
      <c r="F3" s="48"/>
      <c r="G3" s="48"/>
      <c r="H3" s="48"/>
      <c r="I3" s="48"/>
    </row>
    <row r="4" spans="1:9" x14ac:dyDescent="0.2">
      <c r="A4" s="49" t="s">
        <v>44</v>
      </c>
      <c r="B4" s="49"/>
      <c r="C4" s="49"/>
      <c r="D4" s="49"/>
      <c r="E4" s="49"/>
      <c r="F4" s="49"/>
      <c r="G4" s="49"/>
      <c r="H4" s="49"/>
      <c r="I4" s="49"/>
    </row>
    <row r="6" spans="1:9" x14ac:dyDescent="0.2">
      <c r="A6" s="50" t="s">
        <v>45</v>
      </c>
      <c r="B6" s="50" t="s">
        <v>97</v>
      </c>
      <c r="C6" s="50" t="s">
        <v>98</v>
      </c>
      <c r="D6" s="50" t="s">
        <v>99</v>
      </c>
      <c r="E6" s="50"/>
      <c r="F6" s="50" t="s">
        <v>100</v>
      </c>
      <c r="G6" s="50" t="s">
        <v>101</v>
      </c>
      <c r="H6" s="50" t="s">
        <v>102</v>
      </c>
      <c r="I6" s="50" t="s">
        <v>103</v>
      </c>
    </row>
    <row r="7" spans="1:9" ht="95" x14ac:dyDescent="0.2">
      <c r="A7" s="50"/>
      <c r="B7" s="50"/>
      <c r="C7" s="50"/>
      <c r="D7" s="6" t="s">
        <v>104</v>
      </c>
      <c r="E7" s="6" t="s">
        <v>105</v>
      </c>
      <c r="F7" s="50"/>
      <c r="G7" s="50"/>
      <c r="H7" s="50"/>
      <c r="I7" s="50"/>
    </row>
    <row r="8" spans="1:9" ht="57" x14ac:dyDescent="0.2">
      <c r="A8" s="2">
        <v>1</v>
      </c>
      <c r="B8" s="2" t="s">
        <v>106</v>
      </c>
      <c r="C8" s="2">
        <v>0</v>
      </c>
      <c r="D8" s="2">
        <v>0</v>
      </c>
      <c r="E8" s="2">
        <v>0</v>
      </c>
      <c r="F8" s="81">
        <v>0</v>
      </c>
      <c r="G8" s="2">
        <v>0</v>
      </c>
      <c r="H8" s="2">
        <v>0</v>
      </c>
      <c r="I8" s="2" t="s">
        <v>9</v>
      </c>
    </row>
    <row r="10" spans="1:9" ht="42" customHeight="1" x14ac:dyDescent="0.2">
      <c r="A10" s="7" t="s">
        <v>95</v>
      </c>
      <c r="B10" s="61" t="s">
        <v>225</v>
      </c>
      <c r="C10" s="61"/>
      <c r="D10" s="61"/>
      <c r="E10" s="61"/>
      <c r="F10" s="61"/>
      <c r="G10" s="61"/>
      <c r="H10" s="61"/>
      <c r="I10" s="61"/>
    </row>
  </sheetData>
  <mergeCells count="11">
    <mergeCell ref="B10:I10"/>
    <mergeCell ref="A3:I3"/>
    <mergeCell ref="A4:I4"/>
    <mergeCell ref="A6:A7"/>
    <mergeCell ref="B6:B7"/>
    <mergeCell ref="C6:C7"/>
    <mergeCell ref="D6:E6"/>
    <mergeCell ref="F6:F7"/>
    <mergeCell ref="G6:G7"/>
    <mergeCell ref="H6:H7"/>
    <mergeCell ref="I6:I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2"/>
  <sheetViews>
    <sheetView tabSelected="1" zoomScale="70" zoomScaleNormal="70" workbookViewId="0">
      <selection activeCell="J40" sqref="J40"/>
    </sheetView>
  </sheetViews>
  <sheetFormatPr baseColWidth="10" defaultColWidth="9.1640625" defaultRowHeight="18" x14ac:dyDescent="0.2"/>
  <cols>
    <col min="1" max="1" width="6.6640625" style="1" customWidth="1"/>
    <col min="2" max="2" width="32.5" style="1" customWidth="1"/>
    <col min="3" max="3" width="27.33203125" style="1" customWidth="1"/>
    <col min="4" max="5" width="14.5" style="1" customWidth="1"/>
    <col min="6" max="6" width="21.83203125" style="1" customWidth="1"/>
    <col min="7" max="7" width="22.5" style="1" customWidth="1"/>
    <col min="8" max="8" width="19.83203125" style="1" customWidth="1"/>
    <col min="9" max="9" width="18.1640625" style="1" customWidth="1"/>
    <col min="10" max="10" width="20.83203125" style="1" customWidth="1"/>
    <col min="11" max="11" width="25.1640625" style="1" customWidth="1"/>
    <col min="12" max="12" width="36.33203125" style="1" customWidth="1"/>
    <col min="13" max="16384" width="9.1640625" style="1"/>
  </cols>
  <sheetData>
    <row r="1" spans="1:11" x14ac:dyDescent="0.2">
      <c r="K1" s="3" t="s">
        <v>265</v>
      </c>
    </row>
    <row r="2" spans="1:11" ht="53.25" customHeight="1" x14ac:dyDescent="0.2">
      <c r="B2" s="48" t="s">
        <v>274</v>
      </c>
      <c r="C2" s="48"/>
      <c r="D2" s="48"/>
      <c r="E2" s="48"/>
      <c r="F2" s="48"/>
      <c r="G2" s="48"/>
      <c r="H2" s="48"/>
      <c r="I2" s="48"/>
      <c r="J2" s="48"/>
      <c r="K2" s="48"/>
    </row>
    <row r="3" spans="1:11" x14ac:dyDescent="0.2">
      <c r="A3" s="10"/>
      <c r="B3" s="49" t="s">
        <v>44</v>
      </c>
      <c r="C3" s="49"/>
      <c r="D3" s="49"/>
      <c r="E3" s="49"/>
      <c r="F3" s="49"/>
      <c r="G3" s="49"/>
      <c r="H3" s="49"/>
      <c r="I3" s="49"/>
      <c r="J3" s="49"/>
      <c r="K3" s="49"/>
    </row>
    <row r="5" spans="1:11" ht="76" x14ac:dyDescent="0.2">
      <c r="A5" s="62" t="s">
        <v>1</v>
      </c>
      <c r="B5" s="63" t="s">
        <v>107</v>
      </c>
      <c r="C5" s="63" t="s">
        <v>108</v>
      </c>
      <c r="D5" s="63" t="s">
        <v>109</v>
      </c>
      <c r="E5" s="63" t="s">
        <v>57</v>
      </c>
      <c r="F5" s="63" t="s">
        <v>99</v>
      </c>
      <c r="G5" s="63"/>
      <c r="H5" s="21" t="s">
        <v>110</v>
      </c>
      <c r="I5" s="21" t="s">
        <v>111</v>
      </c>
      <c r="J5" s="63" t="s">
        <v>112</v>
      </c>
      <c r="K5" s="63" t="s">
        <v>103</v>
      </c>
    </row>
    <row r="6" spans="1:11" ht="75" customHeight="1" x14ac:dyDescent="0.2">
      <c r="A6" s="62"/>
      <c r="B6" s="63"/>
      <c r="C6" s="63"/>
      <c r="D6" s="63"/>
      <c r="E6" s="63"/>
      <c r="F6" s="25" t="s">
        <v>113</v>
      </c>
      <c r="G6" s="21" t="s">
        <v>114</v>
      </c>
      <c r="H6" s="21" t="s">
        <v>115</v>
      </c>
      <c r="I6" s="21" t="s">
        <v>115</v>
      </c>
      <c r="J6" s="63"/>
      <c r="K6" s="63"/>
    </row>
    <row r="7" spans="1:11" ht="19" x14ac:dyDescent="0.2">
      <c r="A7" s="22" t="s">
        <v>2</v>
      </c>
      <c r="B7" s="23" t="s">
        <v>116</v>
      </c>
      <c r="C7" s="24" t="s">
        <v>9</v>
      </c>
      <c r="D7" s="24" t="s">
        <v>9</v>
      </c>
      <c r="E7" s="24" t="s">
        <v>9</v>
      </c>
      <c r="F7" s="24" t="s">
        <v>9</v>
      </c>
      <c r="G7" s="24" t="s">
        <v>9</v>
      </c>
      <c r="H7" s="24" t="s">
        <v>9</v>
      </c>
      <c r="I7" s="24" t="s">
        <v>9</v>
      </c>
      <c r="J7" s="24" t="s">
        <v>9</v>
      </c>
      <c r="K7" s="24" t="s">
        <v>9</v>
      </c>
    </row>
    <row r="8" spans="1:11" ht="19" x14ac:dyDescent="0.2">
      <c r="A8" s="22" t="s">
        <v>3</v>
      </c>
      <c r="B8" s="23" t="s">
        <v>117</v>
      </c>
      <c r="C8" s="24" t="s">
        <v>9</v>
      </c>
      <c r="D8" s="24" t="s">
        <v>9</v>
      </c>
      <c r="E8" s="24" t="s">
        <v>9</v>
      </c>
      <c r="F8" s="81" t="s">
        <v>9</v>
      </c>
      <c r="G8" s="24" t="s">
        <v>9</v>
      </c>
      <c r="H8" s="24" t="s">
        <v>9</v>
      </c>
      <c r="I8" s="24" t="s">
        <v>9</v>
      </c>
      <c r="J8" s="24" t="s">
        <v>9</v>
      </c>
      <c r="K8" s="24" t="s">
        <v>9</v>
      </c>
    </row>
    <row r="9" spans="1:11" ht="19" x14ac:dyDescent="0.2">
      <c r="A9" s="22" t="s">
        <v>4</v>
      </c>
      <c r="B9" s="23" t="s">
        <v>118</v>
      </c>
      <c r="C9" s="24" t="s">
        <v>9</v>
      </c>
      <c r="D9" s="24" t="s">
        <v>9</v>
      </c>
      <c r="E9" s="24" t="s">
        <v>9</v>
      </c>
      <c r="F9" s="24" t="s">
        <v>9</v>
      </c>
      <c r="G9" s="24" t="s">
        <v>9</v>
      </c>
      <c r="H9" s="24" t="s">
        <v>9</v>
      </c>
      <c r="I9" s="24" t="s">
        <v>9</v>
      </c>
      <c r="J9" s="24" t="s">
        <v>9</v>
      </c>
      <c r="K9" s="24" t="s">
        <v>9</v>
      </c>
    </row>
    <row r="10" spans="1:11" ht="38" x14ac:dyDescent="0.2">
      <c r="A10" s="22" t="s">
        <v>5</v>
      </c>
      <c r="B10" s="23" t="s">
        <v>119</v>
      </c>
      <c r="C10" s="24" t="s">
        <v>9</v>
      </c>
      <c r="D10" s="24" t="s">
        <v>9</v>
      </c>
      <c r="E10" s="24" t="s">
        <v>9</v>
      </c>
      <c r="F10" s="24" t="s">
        <v>9</v>
      </c>
      <c r="G10" s="24" t="s">
        <v>9</v>
      </c>
      <c r="H10" s="24" t="s">
        <v>9</v>
      </c>
      <c r="I10" s="24" t="s">
        <v>9</v>
      </c>
      <c r="J10" s="24" t="s">
        <v>9</v>
      </c>
      <c r="K10" s="24" t="s">
        <v>9</v>
      </c>
    </row>
    <row r="11" spans="1:11" ht="19" x14ac:dyDescent="0.2">
      <c r="A11" s="22" t="s">
        <v>6</v>
      </c>
      <c r="B11" s="23" t="s">
        <v>120</v>
      </c>
      <c r="C11" s="24" t="s">
        <v>9</v>
      </c>
      <c r="D11" s="24" t="s">
        <v>9</v>
      </c>
      <c r="E11" s="24" t="s">
        <v>9</v>
      </c>
      <c r="F11" s="24" t="s">
        <v>9</v>
      </c>
      <c r="G11" s="24" t="s">
        <v>9</v>
      </c>
      <c r="H11" s="24" t="s">
        <v>9</v>
      </c>
      <c r="I11" s="24" t="s">
        <v>9</v>
      </c>
      <c r="J11" s="24" t="s">
        <v>9</v>
      </c>
      <c r="K11" s="24" t="s">
        <v>9</v>
      </c>
    </row>
    <row r="12" spans="1:11" ht="19" x14ac:dyDescent="0.2">
      <c r="A12" s="22" t="s">
        <v>7</v>
      </c>
      <c r="B12" s="23" t="s">
        <v>121</v>
      </c>
      <c r="C12" s="24" t="s">
        <v>9</v>
      </c>
      <c r="D12" s="24" t="s">
        <v>9</v>
      </c>
      <c r="E12" s="24" t="s">
        <v>9</v>
      </c>
      <c r="F12" s="24" t="s">
        <v>9</v>
      </c>
      <c r="G12" s="24" t="s">
        <v>9</v>
      </c>
      <c r="H12" s="24" t="s">
        <v>9</v>
      </c>
      <c r="I12" s="24" t="s">
        <v>9</v>
      </c>
      <c r="J12" s="24" t="s">
        <v>9</v>
      </c>
      <c r="K12" s="24" t="s">
        <v>9</v>
      </c>
    </row>
  </sheetData>
  <mergeCells count="10">
    <mergeCell ref="B2:K2"/>
    <mergeCell ref="B3:K3"/>
    <mergeCell ref="A5:A6"/>
    <mergeCell ref="B5:B6"/>
    <mergeCell ref="C5:C6"/>
    <mergeCell ref="D5:D6"/>
    <mergeCell ref="E5:E6"/>
    <mergeCell ref="F5:G5"/>
    <mergeCell ref="J5:J6"/>
    <mergeCell ref="K5:K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"/>
  <sheetViews>
    <sheetView tabSelected="1" zoomScale="85" zoomScaleNormal="85" workbookViewId="0">
      <selection activeCell="J40" sqref="J40"/>
    </sheetView>
  </sheetViews>
  <sheetFormatPr baseColWidth="10" defaultColWidth="9.1640625" defaultRowHeight="18" x14ac:dyDescent="0.2"/>
  <cols>
    <col min="1" max="1" width="13.83203125" style="1" customWidth="1"/>
    <col min="2" max="2" width="29.5" style="1" customWidth="1"/>
    <col min="3" max="3" width="30.5" style="1" customWidth="1"/>
    <col min="4" max="4" width="28.83203125" style="1" customWidth="1"/>
    <col min="5" max="5" width="32" style="1" customWidth="1"/>
    <col min="6" max="6" width="39.5" style="1" customWidth="1"/>
    <col min="7" max="16384" width="9.1640625" style="1"/>
  </cols>
  <sheetData>
    <row r="1" spans="1:6" x14ac:dyDescent="0.2">
      <c r="F1" s="3" t="s">
        <v>266</v>
      </c>
    </row>
    <row r="3" spans="1:6" ht="37.5" customHeight="1" x14ac:dyDescent="0.2">
      <c r="A3" s="64" t="s">
        <v>122</v>
      </c>
      <c r="B3" s="49"/>
      <c r="C3" s="49"/>
      <c r="D3" s="49"/>
      <c r="E3" s="49"/>
      <c r="F3" s="49"/>
    </row>
    <row r="4" spans="1:6" x14ac:dyDescent="0.2">
      <c r="A4" s="49"/>
      <c r="B4" s="49"/>
      <c r="C4" s="49"/>
      <c r="D4" s="49"/>
      <c r="E4" s="49"/>
      <c r="F4" s="49"/>
    </row>
    <row r="6" spans="1:6" ht="38" x14ac:dyDescent="0.2">
      <c r="A6" s="6" t="s">
        <v>45</v>
      </c>
      <c r="B6" s="6" t="s">
        <v>123</v>
      </c>
      <c r="C6" s="6" t="s">
        <v>124</v>
      </c>
      <c r="D6" s="6" t="s">
        <v>125</v>
      </c>
      <c r="E6" s="6" t="s">
        <v>126</v>
      </c>
      <c r="F6" s="6" t="s">
        <v>127</v>
      </c>
    </row>
    <row r="7" spans="1:6" ht="19" x14ac:dyDescent="0.2">
      <c r="A7" s="2">
        <v>1</v>
      </c>
      <c r="B7" s="2" t="s">
        <v>9</v>
      </c>
      <c r="C7" s="2" t="s">
        <v>9</v>
      </c>
      <c r="D7" s="2" t="s">
        <v>9</v>
      </c>
      <c r="E7" s="2" t="s">
        <v>9</v>
      </c>
      <c r="F7" s="2" t="s">
        <v>9</v>
      </c>
    </row>
    <row r="8" spans="1:6" x14ac:dyDescent="0.2">
      <c r="F8" s="80"/>
    </row>
    <row r="9" spans="1:6" x14ac:dyDescent="0.2">
      <c r="A9" s="26" t="s">
        <v>95</v>
      </c>
      <c r="B9" s="65" t="s">
        <v>128</v>
      </c>
      <c r="C9" s="65"/>
      <c r="D9" s="65"/>
      <c r="E9" s="65"/>
      <c r="F9" s="65"/>
    </row>
  </sheetData>
  <mergeCells count="3">
    <mergeCell ref="A3:F3"/>
    <mergeCell ref="A4:F4"/>
    <mergeCell ref="B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1-илова</vt:lpstr>
      <vt:lpstr>2-илова</vt:lpstr>
      <vt:lpstr>3-илова</vt:lpstr>
      <vt:lpstr>4-илова</vt:lpstr>
      <vt:lpstr>5-илова</vt:lpstr>
      <vt:lpstr>6-илова</vt:lpstr>
      <vt:lpstr>7-илова</vt:lpstr>
      <vt:lpstr>8-илова</vt:lpstr>
      <vt:lpstr>9-илова</vt:lpstr>
      <vt:lpstr>10-илова</vt:lpstr>
      <vt:lpstr>13-илова</vt:lpstr>
      <vt:lpstr>14-илова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2024-01-25T13:30:13Z</dcterms:modified>
</cp:coreProperties>
</file>